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5480" windowHeight="2955" activeTab="2"/>
  </bookViews>
  <sheets>
    <sheet name="Régional" sheetId="1" r:id="rId1"/>
    <sheet name="Saisie" sheetId="2" r:id="rId2"/>
    <sheet name="Classement" sheetId="3" r:id="rId3"/>
    <sheet name="Feuille de Match" sheetId="4" r:id="rId4"/>
    <sheet name="Piste" sheetId="5" r:id="rId5"/>
    <sheet name="Piste feuille" sheetId="6" state="hidden" r:id="rId6"/>
  </sheets>
  <externalReferences>
    <externalReference r:id="rId9"/>
  </externalReferences>
  <definedNames>
    <definedName name="Classement_alpha" localSheetId="5">[1]!Classement_alpha</definedName>
    <definedName name="Classement_alpha">[1]!Classement_alpha</definedName>
    <definedName name="Classement_ind" localSheetId="5">[1]!Classement_ind</definedName>
    <definedName name="Classement_ind">[1]!Classement_ind</definedName>
    <definedName name="_xlnm.Print_Area" localSheetId="4">'Piste'!$A$1:$H$30</definedName>
  </definedNames>
  <calcPr fullCalcOnLoad="1"/>
</workbook>
</file>

<file path=xl/sharedStrings.xml><?xml version="1.0" encoding="utf-8"?>
<sst xmlns="http://schemas.openxmlformats.org/spreadsheetml/2006/main" count="3745" uniqueCount="833">
  <si>
    <t>LEROY Didier</t>
  </si>
  <si>
    <t>LESNE Erick</t>
  </si>
  <si>
    <t>LETHEUX Roselyne</t>
  </si>
  <si>
    <t>LEVEAU Patrick</t>
  </si>
  <si>
    <t>LEVESQUE Bernard</t>
  </si>
  <si>
    <t>LUBIN Alain</t>
  </si>
  <si>
    <t>MAGNIN Eric</t>
  </si>
  <si>
    <t>MAINCENT Fabien</t>
  </si>
  <si>
    <t>MAINCENT Sylvie</t>
  </si>
  <si>
    <t>MAINCENT Thomas</t>
  </si>
  <si>
    <t>MALLARD Sylvie</t>
  </si>
  <si>
    <t>MARCHAND Philippe</t>
  </si>
  <si>
    <t>MARTIN Michel</t>
  </si>
  <si>
    <t>MENNELET Benoit</t>
  </si>
  <si>
    <t>MERCIER Guy</t>
  </si>
  <si>
    <t>MERCIER Régine</t>
  </si>
  <si>
    <t>MESNIER Françoise</t>
  </si>
  <si>
    <t>MESNIL Bernard</t>
  </si>
  <si>
    <t>MESNIL Mauricette</t>
  </si>
  <si>
    <t>METIVIER Chantal</t>
  </si>
  <si>
    <t>METIVIER Virginie</t>
  </si>
  <si>
    <t>MEUNIER Meagan</t>
  </si>
  <si>
    <t>MOISY Catherine</t>
  </si>
  <si>
    <t>MOLLE Claudine</t>
  </si>
  <si>
    <t>MOREL Anne Gaelle</t>
  </si>
  <si>
    <t>MOREL Patricia</t>
  </si>
  <si>
    <t>MYSOET Laurent</t>
  </si>
  <si>
    <t>NAGA Fabrice</t>
  </si>
  <si>
    <t>NATIVELLE Jean-Claude</t>
  </si>
  <si>
    <t>NAVARRETE Jean-Marc</t>
  </si>
  <si>
    <t>NIOBEY Hubert</t>
  </si>
  <si>
    <t>NOURY Jocelyne</t>
  </si>
  <si>
    <t>NOURY Michel</t>
  </si>
  <si>
    <t>PALMER Wanda</t>
  </si>
  <si>
    <t>PERRIERE Clément</t>
  </si>
  <si>
    <t>PERRIERE Jean</t>
  </si>
  <si>
    <t>PERRIERE Jean-Christophe</t>
  </si>
  <si>
    <t>PLOMION Babeth</t>
  </si>
  <si>
    <t>PLOMION Christian</t>
  </si>
  <si>
    <t>POTEL Hervé</t>
  </si>
  <si>
    <t>POUSSE Pascal</t>
  </si>
  <si>
    <t>POUSSE Sébastien</t>
  </si>
  <si>
    <t>POUSSE Véronique</t>
  </si>
  <si>
    <t>PROFICHET Michèle</t>
  </si>
  <si>
    <t>PRUNIER Eric</t>
  </si>
  <si>
    <t>PRUNIER Laure</t>
  </si>
  <si>
    <t>REAULT Yannick</t>
  </si>
  <si>
    <t>REEVES Rodney</t>
  </si>
  <si>
    <t>REGGI Florence</t>
  </si>
  <si>
    <t>RIGOULOT Stéphane</t>
  </si>
  <si>
    <t>RIMBAUD François</t>
  </si>
  <si>
    <t>RODRIGUES Jean</t>
  </si>
  <si>
    <t>ROINE Philippe</t>
  </si>
  <si>
    <t>ROUCH Michel</t>
  </si>
  <si>
    <t>ROUXEL David</t>
  </si>
  <si>
    <t>ROUZIC Dominique</t>
  </si>
  <si>
    <t>RUDEL Marcel</t>
  </si>
  <si>
    <t>RUELLE Xavier</t>
  </si>
  <si>
    <t>RUISSEL Amandine</t>
  </si>
  <si>
    <t>RUISSEL Christèle</t>
  </si>
  <si>
    <t>RUISSEL Didier</t>
  </si>
  <si>
    <t>SADOT Daniel</t>
  </si>
  <si>
    <t>SAVANCHOMKEO Anousay</t>
  </si>
  <si>
    <t>SEVIN Christophe</t>
  </si>
  <si>
    <t>SIMON Michel</t>
  </si>
  <si>
    <t>SIONVILLE Philippe</t>
  </si>
  <si>
    <t>SORET Lou-Ann</t>
  </si>
  <si>
    <t>SORET Mathéo</t>
  </si>
  <si>
    <t>SUARD Jean</t>
  </si>
  <si>
    <t>TAPIN Michel</t>
  </si>
  <si>
    <t>TRUDELLE Louisette</t>
  </si>
  <si>
    <t>VAIDIS Henri</t>
  </si>
  <si>
    <t>VILLEDIEU Valentin</t>
  </si>
  <si>
    <t>VIVIEN Joël</t>
  </si>
  <si>
    <t>YONNET Daniel</t>
  </si>
  <si>
    <t>Club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</si>
  <si>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</si>
  <si>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</si>
  <si>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</si>
  <si>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</si>
  <si>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</si>
  <si>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</si>
  <si>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</si>
  <si>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</si>
  <si>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Nb Ligne</t>
  </si>
  <si>
    <t>Total</t>
  </si>
  <si>
    <t>Moyenne</t>
  </si>
  <si>
    <t>Eliminatoire</t>
  </si>
  <si>
    <t>Cumul</t>
  </si>
  <si>
    <t>N° Licence</t>
  </si>
  <si>
    <t>Classement</t>
  </si>
  <si>
    <t>P</t>
  </si>
  <si>
    <t>M</t>
  </si>
  <si>
    <t>H</t>
  </si>
  <si>
    <t>SE</t>
  </si>
  <si>
    <t>BOWLING CLUB CHERBOURG</t>
  </si>
  <si>
    <t>V1</t>
  </si>
  <si>
    <t>FLERS BOWLING IMPACT</t>
  </si>
  <si>
    <t>V2</t>
  </si>
  <si>
    <t>F</t>
  </si>
  <si>
    <t>PATRONAGE LAÏQUE ARGENTAN</t>
  </si>
  <si>
    <t>V3</t>
  </si>
  <si>
    <t>ECOLE DE BOWLING DE CHERBOURG</t>
  </si>
  <si>
    <t>BOWLING CLUB DE L'AIGLE</t>
  </si>
  <si>
    <t>CA</t>
  </si>
  <si>
    <t>ECOLE DE BOWLING D'ARGENTAN</t>
  </si>
  <si>
    <t>LES LEOPARDS CAEN-NORMANDIE</t>
  </si>
  <si>
    <t>BAD BOYS SAINT-LO</t>
  </si>
  <si>
    <t>E</t>
  </si>
  <si>
    <t>Nom Prénom</t>
  </si>
  <si>
    <t>Catégorie</t>
  </si>
  <si>
    <t>Sexe</t>
  </si>
  <si>
    <t>Club :</t>
  </si>
  <si>
    <t>Catégorie :</t>
  </si>
  <si>
    <t>Série 1</t>
  </si>
  <si>
    <t>Piste</t>
  </si>
  <si>
    <t>Série 2</t>
  </si>
  <si>
    <t>Partie 1</t>
  </si>
  <si>
    <t>Partie 2</t>
  </si>
  <si>
    <t>Partie 3</t>
  </si>
  <si>
    <t>14</t>
  </si>
  <si>
    <t>50</t>
  </si>
  <si>
    <t>61</t>
  </si>
  <si>
    <t>98</t>
  </si>
  <si>
    <t>79</t>
  </si>
  <si>
    <t>86</t>
  </si>
  <si>
    <t>91</t>
  </si>
  <si>
    <t>78</t>
  </si>
  <si>
    <t>89</t>
  </si>
  <si>
    <t>96</t>
  </si>
  <si>
    <t>87</t>
  </si>
  <si>
    <t>93</t>
  </si>
  <si>
    <t>EAGLES BOWLING VIRE</t>
  </si>
  <si>
    <t>85</t>
  </si>
  <si>
    <t>92</t>
  </si>
  <si>
    <t>99</t>
  </si>
  <si>
    <t>12</t>
  </si>
  <si>
    <t>11</t>
  </si>
  <si>
    <t xml:space="preserve">Classement </t>
  </si>
  <si>
    <t>Hdcp V3</t>
  </si>
  <si>
    <t xml:space="preserve">Total </t>
  </si>
  <si>
    <t>Clt</t>
  </si>
  <si>
    <t>DRAGON BOWL BAYEUX</t>
  </si>
  <si>
    <t>88</t>
  </si>
  <si>
    <t>13</t>
  </si>
  <si>
    <t>94</t>
  </si>
  <si>
    <t>Ligne 9</t>
  </si>
  <si>
    <t>Série 3</t>
  </si>
  <si>
    <t>ECOLE DE BOWLING DE SAINT LO</t>
  </si>
  <si>
    <t>MI</t>
  </si>
  <si>
    <t>S</t>
  </si>
  <si>
    <t>ABADIE Laurent</t>
  </si>
  <si>
    <t>BJ</t>
  </si>
  <si>
    <t>Excellence</t>
  </si>
  <si>
    <t>ALTHOFFER Pascal</t>
  </si>
  <si>
    <t>AMBROIS Laurent</t>
  </si>
  <si>
    <t>Honneur</t>
  </si>
  <si>
    <t>AUGER Madeleine</t>
  </si>
  <si>
    <t>AUMONT Martial</t>
  </si>
  <si>
    <t>BARADU Clément</t>
  </si>
  <si>
    <t>BARROSO Christian</t>
  </si>
  <si>
    <t>BASLE Pascal</t>
  </si>
  <si>
    <t>BESNIER Frédéric</t>
  </si>
  <si>
    <t>BLANCHARD Stéphane</t>
  </si>
  <si>
    <t>BONNAVENTURE Philippe</t>
  </si>
  <si>
    <t>BOUCRET Guy</t>
  </si>
  <si>
    <t>BOUCRET Romain</t>
  </si>
  <si>
    <t>BOURDON Enzo</t>
  </si>
  <si>
    <t>Elite</t>
  </si>
  <si>
    <t>BOUVAINE Jacques</t>
  </si>
  <si>
    <t>BOUVAINE Pierre</t>
  </si>
  <si>
    <t>BREMOND Françoise</t>
  </si>
  <si>
    <t>BREMOND Michel</t>
  </si>
  <si>
    <t>BUSNOULT Célia</t>
  </si>
  <si>
    <t>CALLO Jean-Claude</t>
  </si>
  <si>
    <t>CALLO Myriam</t>
  </si>
  <si>
    <t>CANTEUX Andrée</t>
  </si>
  <si>
    <t>CANTEUX Thierry</t>
  </si>
  <si>
    <t>CATHERINE Christophe</t>
  </si>
  <si>
    <t>CHANTELOUP Christophe</t>
  </si>
  <si>
    <t>CHAPE Jérôme</t>
  </si>
  <si>
    <t>CHARRON Dominique</t>
  </si>
  <si>
    <t>CHEVALIER Louis</t>
  </si>
  <si>
    <t>CHUQUET Guy</t>
  </si>
  <si>
    <t>CLAVIER Françoise</t>
  </si>
  <si>
    <t>COOPER Jeffrey-Robert</t>
  </si>
  <si>
    <t>DE SMET Christiane</t>
  </si>
  <si>
    <t>DEGEL Jacqueline</t>
  </si>
  <si>
    <t>DELAFOSSE Florian</t>
  </si>
  <si>
    <t>DELAFOSSE Nicolas</t>
  </si>
  <si>
    <t>DELAUNAY Fabrice</t>
  </si>
  <si>
    <t>DELESTRE Lionel</t>
  </si>
  <si>
    <t>DEMARLE Guy</t>
  </si>
  <si>
    <t>DERAMBURE Bernard</t>
  </si>
  <si>
    <t>DEROUET Serge</t>
  </si>
  <si>
    <t>DESPRES Amandine</t>
  </si>
  <si>
    <t>DESPRES Amélie</t>
  </si>
  <si>
    <t>DESPRES Grégoire</t>
  </si>
  <si>
    <t>DUFOUR Marcel</t>
  </si>
  <si>
    <t>DUTHEIL Claudine</t>
  </si>
  <si>
    <t>DUVAL Guillaume</t>
  </si>
  <si>
    <t>DUVAL Patrick</t>
  </si>
  <si>
    <t>ENGUEHARD Nathalie</t>
  </si>
  <si>
    <t>ETIENNE Eric</t>
  </si>
  <si>
    <t>FOUIN Marie-Claude</t>
  </si>
  <si>
    <t>FOULON Pascal</t>
  </si>
  <si>
    <t>GADAIS Alain</t>
  </si>
  <si>
    <t>GADAIS Catherine</t>
  </si>
  <si>
    <t>GADAIS Lucie</t>
  </si>
  <si>
    <t>GANNE Gilles</t>
  </si>
  <si>
    <t>GARCON Pascal</t>
  </si>
  <si>
    <t>GICQUEL Marc</t>
  </si>
  <si>
    <t>GOODEY Verna-Lesley</t>
  </si>
  <si>
    <t>GRESSELIN Cyrille</t>
  </si>
  <si>
    <t>GUERREY Daniel</t>
  </si>
  <si>
    <t>GUERREY Marie France</t>
  </si>
  <si>
    <t>HAMON Chantal</t>
  </si>
  <si>
    <t>HORION François</t>
  </si>
  <si>
    <t>HUET Karine</t>
  </si>
  <si>
    <t>INTELISANO Stéphane</t>
  </si>
  <si>
    <t>JOSSET Pierre</t>
  </si>
  <si>
    <t>JOUBERT Pierre Philippe</t>
  </si>
  <si>
    <t>KAISER Laurent</t>
  </si>
  <si>
    <t>KORECKI Ladislas</t>
  </si>
  <si>
    <t>LAROQUE Elisabeth</t>
  </si>
  <si>
    <t>LE BREUT Elisabeth</t>
  </si>
  <si>
    <t>LE BREUT Thierry</t>
  </si>
  <si>
    <t>LE TERRIER Guillaume</t>
  </si>
  <si>
    <t>LE TERRIER Isabelle</t>
  </si>
  <si>
    <t>LEBARBIER Léo</t>
  </si>
  <si>
    <t>LECARPENTIER Denis</t>
  </si>
  <si>
    <t>LECARPENTIER Nathan</t>
  </si>
  <si>
    <t>LECARPENTIER Régis</t>
  </si>
  <si>
    <t>LECOMTE Laurent</t>
  </si>
  <si>
    <t>LECONTE Christophe</t>
  </si>
  <si>
    <t>LEFILLATRE Denis</t>
  </si>
  <si>
    <t>LEGENDRE Sabrina</t>
  </si>
  <si>
    <t>LEGRAS Jérôme</t>
  </si>
  <si>
    <t>LEGUERRIER Mathias</t>
  </si>
  <si>
    <t>LEGUILLIER Patricia</t>
  </si>
  <si>
    <t>LELERRE Catherine</t>
  </si>
  <si>
    <t>LELERRE Daniel</t>
  </si>
  <si>
    <t>LELERRE Françoise</t>
  </si>
  <si>
    <t>LELIEVRE Dominique</t>
  </si>
  <si>
    <t>LEMAZURIER Annie</t>
  </si>
  <si>
    <t>LEMERAY Matteo</t>
  </si>
  <si>
    <t>LEMIERE Laurie</t>
  </si>
  <si>
    <t>LEMOIGNE Christian</t>
  </si>
  <si>
    <t>LEPAGE Hubert</t>
  </si>
  <si>
    <t>LEPARQUIER Didier</t>
  </si>
  <si>
    <t>Joueurs</t>
  </si>
  <si>
    <t>N° licence
normalisé</t>
  </si>
  <si>
    <t>CR</t>
  </si>
  <si>
    <t>dep</t>
  </si>
  <si>
    <t>num</t>
  </si>
  <si>
    <t>AN</t>
  </si>
  <si>
    <t>N° de Licence</t>
  </si>
  <si>
    <t>0104179</t>
  </si>
  <si>
    <t>05</t>
  </si>
  <si>
    <t>0090024</t>
  </si>
  <si>
    <t>01</t>
  </si>
  <si>
    <t>0061952</t>
  </si>
  <si>
    <t>09</t>
  </si>
  <si>
    <t>10</t>
  </si>
  <si>
    <t>0002220</t>
  </si>
  <si>
    <t>0061458</t>
  </si>
  <si>
    <t>0105130</t>
  </si>
  <si>
    <t>0072536</t>
  </si>
  <si>
    <t>02</t>
  </si>
  <si>
    <t>0063393</t>
  </si>
  <si>
    <t>07</t>
  </si>
  <si>
    <t>08</t>
  </si>
  <si>
    <t>0095910</t>
  </si>
  <si>
    <t>0100758</t>
  </si>
  <si>
    <t>0064647</t>
  </si>
  <si>
    <t>03</t>
  </si>
  <si>
    <t>0096890</t>
  </si>
  <si>
    <t>0100759</t>
  </si>
  <si>
    <t>0100753</t>
  </si>
  <si>
    <t>0089135</t>
  </si>
  <si>
    <t>0099570</t>
  </si>
  <si>
    <t>0040265</t>
  </si>
  <si>
    <t>0094440</t>
  </si>
  <si>
    <t>0097588</t>
  </si>
  <si>
    <t>0097589</t>
  </si>
  <si>
    <t>0104424</t>
  </si>
  <si>
    <t>0061038</t>
  </si>
  <si>
    <t>0070542</t>
  </si>
  <si>
    <t>0017371</t>
  </si>
  <si>
    <t>0000508</t>
  </si>
  <si>
    <t>06</t>
  </si>
  <si>
    <t>0105324</t>
  </si>
  <si>
    <t>0056770</t>
  </si>
  <si>
    <t>0061634</t>
  </si>
  <si>
    <t>0104690</t>
  </si>
  <si>
    <t>00</t>
  </si>
  <si>
    <t>0099568</t>
  </si>
  <si>
    <t>0099023</t>
  </si>
  <si>
    <t>0092129</t>
  </si>
  <si>
    <t>0090149</t>
  </si>
  <si>
    <t>0101869</t>
  </si>
  <si>
    <t>0089759</t>
  </si>
  <si>
    <t>0104421</t>
  </si>
  <si>
    <t>0060515</t>
  </si>
  <si>
    <t>0103656</t>
  </si>
  <si>
    <t>0090148</t>
  </si>
  <si>
    <t>0060872</t>
  </si>
  <si>
    <t>0104693</t>
  </si>
  <si>
    <t>0063683</t>
  </si>
  <si>
    <t>0103869</t>
  </si>
  <si>
    <t>0032111</t>
  </si>
  <si>
    <t>0102921</t>
  </si>
  <si>
    <t>0099983</t>
  </si>
  <si>
    <t>0101479</t>
  </si>
  <si>
    <t>0001278</t>
  </si>
  <si>
    <t>0063344</t>
  </si>
  <si>
    <t>0042093</t>
  </si>
  <si>
    <t>0098997</t>
  </si>
  <si>
    <t>0098273</t>
  </si>
  <si>
    <t>0098199</t>
  </si>
  <si>
    <t>0064649</t>
  </si>
  <si>
    <t>0058092</t>
  </si>
  <si>
    <t>0098594</t>
  </si>
  <si>
    <t>0042627</t>
  </si>
  <si>
    <t>0045336</t>
  </si>
  <si>
    <t>0105123</t>
  </si>
  <si>
    <t>0075885</t>
  </si>
  <si>
    <t>0064927</t>
  </si>
  <si>
    <t>0065499</t>
  </si>
  <si>
    <t>0105568</t>
  </si>
  <si>
    <t>0047411</t>
  </si>
  <si>
    <t>0094986</t>
  </si>
  <si>
    <t>0094987</t>
  </si>
  <si>
    <t>0105116</t>
  </si>
  <si>
    <t>0064676</t>
  </si>
  <si>
    <t>0105716</t>
  </si>
  <si>
    <t>0101870</t>
  </si>
  <si>
    <t>0035798</t>
  </si>
  <si>
    <t>0056469</t>
  </si>
  <si>
    <t>0105570</t>
  </si>
  <si>
    <t>0098909</t>
  </si>
  <si>
    <t>0105577</t>
  </si>
  <si>
    <t>0063488</t>
  </si>
  <si>
    <t>0063489</t>
  </si>
  <si>
    <t>0095299</t>
  </si>
  <si>
    <t>0089246</t>
  </si>
  <si>
    <t>0099376</t>
  </si>
  <si>
    <t>0105132</t>
  </si>
  <si>
    <t>0020867</t>
  </si>
  <si>
    <t>0104441</t>
  </si>
  <si>
    <t>0104442</t>
  </si>
  <si>
    <t>0100533</t>
  </si>
  <si>
    <t>0060350</t>
  </si>
  <si>
    <t>0061385</t>
  </si>
  <si>
    <t>0091893</t>
  </si>
  <si>
    <t>0094040</t>
  </si>
  <si>
    <t>0103638</t>
  </si>
  <si>
    <t>04</t>
  </si>
  <si>
    <t>0086154</t>
  </si>
  <si>
    <t>0104413</t>
  </si>
  <si>
    <t>0061953</t>
  </si>
  <si>
    <t>0104414</t>
  </si>
  <si>
    <t>0015402</t>
  </si>
  <si>
    <t>0090150</t>
  </si>
  <si>
    <t>0103037</t>
  </si>
  <si>
    <t>0103801</t>
  </si>
  <si>
    <t>0098268</t>
  </si>
  <si>
    <t>0090151</t>
  </si>
  <si>
    <t>0069894</t>
  </si>
  <si>
    <t>0064274</t>
  </si>
  <si>
    <t>0073496</t>
  </si>
  <si>
    <t>0060201</t>
  </si>
  <si>
    <t>0063342</t>
  </si>
  <si>
    <t>0028259</t>
  </si>
  <si>
    <t>0103186</t>
  </si>
  <si>
    <t>0099576</t>
  </si>
  <si>
    <t>0103039</t>
  </si>
  <si>
    <t>0104443</t>
  </si>
  <si>
    <t>0103040</t>
  </si>
  <si>
    <t>0105373</t>
  </si>
  <si>
    <t>0056804</t>
  </si>
  <si>
    <t>0083760</t>
  </si>
  <si>
    <t>0053080</t>
  </si>
  <si>
    <t>0072540</t>
  </si>
  <si>
    <t>0096722</t>
  </si>
  <si>
    <t>0064175</t>
  </si>
  <si>
    <t>0061778</t>
  </si>
  <si>
    <t>0061779</t>
  </si>
  <si>
    <t>0099377</t>
  </si>
  <si>
    <t>0099378</t>
  </si>
  <si>
    <t>0097487</t>
  </si>
  <si>
    <t>0104086</t>
  </si>
  <si>
    <t>0063424</t>
  </si>
  <si>
    <t>0100223</t>
  </si>
  <si>
    <t>0098206</t>
  </si>
  <si>
    <t>0102313</t>
  </si>
  <si>
    <t>0061042</t>
  </si>
  <si>
    <t>0103349</t>
  </si>
  <si>
    <t>0071397</t>
  </si>
  <si>
    <t>0092174</t>
  </si>
  <si>
    <t>0061048</t>
  </si>
  <si>
    <t>0046291</t>
  </si>
  <si>
    <t>0105685</t>
  </si>
  <si>
    <t>0099486</t>
  </si>
  <si>
    <t>0101423</t>
  </si>
  <si>
    <t>0099487</t>
  </si>
  <si>
    <t>0025087</t>
  </si>
  <si>
    <t>0041915</t>
  </si>
  <si>
    <t>0093425</t>
  </si>
  <si>
    <t>0065218</t>
  </si>
  <si>
    <t>0101481</t>
  </si>
  <si>
    <t>0065219</t>
  </si>
  <si>
    <t>0103899</t>
  </si>
  <si>
    <t>0058886</t>
  </si>
  <si>
    <t>0086271</t>
  </si>
  <si>
    <t>0061768</t>
  </si>
  <si>
    <t>0102916</t>
  </si>
  <si>
    <t>0101567</t>
  </si>
  <si>
    <t>0098275</t>
  </si>
  <si>
    <t>0102122</t>
  </si>
  <si>
    <t>0061046</t>
  </si>
  <si>
    <t>0103862</t>
  </si>
  <si>
    <t>0093421</t>
  </si>
  <si>
    <t>0060200</t>
  </si>
  <si>
    <t>0088658</t>
  </si>
  <si>
    <t>0101482</t>
  </si>
  <si>
    <t>0098207</t>
  </si>
  <si>
    <t>0098208</t>
  </si>
  <si>
    <t>0095557</t>
  </si>
  <si>
    <t>0090495</t>
  </si>
  <si>
    <t>0102960</t>
  </si>
  <si>
    <t>0061455</t>
  </si>
  <si>
    <t>0102915</t>
  </si>
  <si>
    <t>0088092</t>
  </si>
  <si>
    <t>0105141</t>
  </si>
  <si>
    <t>0105142</t>
  </si>
  <si>
    <t>0103643</t>
  </si>
  <si>
    <t>0099412</t>
  </si>
  <si>
    <t>0061777</t>
  </si>
  <si>
    <t>0065220</t>
  </si>
  <si>
    <t>0061387</t>
  </si>
  <si>
    <t>0104924</t>
  </si>
  <si>
    <t>0095902</t>
  </si>
  <si>
    <t>0102927</t>
  </si>
  <si>
    <t>Cat</t>
  </si>
  <si>
    <t>cee</t>
  </si>
  <si>
    <t>Type</t>
  </si>
  <si>
    <t>Nom et Prénom</t>
  </si>
  <si>
    <t>BENOIST Denis</t>
  </si>
  <si>
    <t>BENOIST Valentin</t>
  </si>
  <si>
    <t>LAGREVE Yann</t>
  </si>
  <si>
    <t>Catégorie doublettes</t>
  </si>
  <si>
    <t>0105981</t>
  </si>
  <si>
    <t>AMEYE Bertrand</t>
  </si>
  <si>
    <t>0106320</t>
  </si>
  <si>
    <t>BARADU Sarah</t>
  </si>
  <si>
    <t>0106537</t>
  </si>
  <si>
    <t>0106538</t>
  </si>
  <si>
    <t>0106481</t>
  </si>
  <si>
    <t>BIGOT Eric</t>
  </si>
  <si>
    <t>BONNOUVRIER Jean-Marc</t>
  </si>
  <si>
    <t>15</t>
  </si>
  <si>
    <t>0106046</t>
  </si>
  <si>
    <t>BUSNOULT Sandrine</t>
  </si>
  <si>
    <t>0106919</t>
  </si>
  <si>
    <t>CAILLY Christine</t>
  </si>
  <si>
    <t>0107103</t>
  </si>
  <si>
    <t>CANU Didier</t>
  </si>
  <si>
    <t>0107288</t>
  </si>
  <si>
    <t>CARU Gaëtan</t>
  </si>
  <si>
    <t>CARU-COUBRUN Anne</t>
  </si>
  <si>
    <t>CHARBIDES Christian</t>
  </si>
  <si>
    <t>0106048</t>
  </si>
  <si>
    <t>CHEDOT Viviane</t>
  </si>
  <si>
    <t>CORDIER Laurette</t>
  </si>
  <si>
    <t>0106475</t>
  </si>
  <si>
    <t>CULLERON Noémie</t>
  </si>
  <si>
    <t>DUTHEIL Jean-Yves</t>
  </si>
  <si>
    <t>0098200</t>
  </si>
  <si>
    <t>GUIRIEC Jérémy</t>
  </si>
  <si>
    <t>0091036</t>
  </si>
  <si>
    <t>HENRY Georges</t>
  </si>
  <si>
    <t>0107289</t>
  </si>
  <si>
    <t>HOUBRE Julie</t>
  </si>
  <si>
    <t>0106663</t>
  </si>
  <si>
    <t>JOUIN Stéphane</t>
  </si>
  <si>
    <t>0060602</t>
  </si>
  <si>
    <t>LE GRIVES Jean-Baptiste</t>
  </si>
  <si>
    <t>0106653</t>
  </si>
  <si>
    <t>LECORDIER Emmanuel</t>
  </si>
  <si>
    <t>0107104</t>
  </si>
  <si>
    <t>LEDANOIS Nathalie</t>
  </si>
  <si>
    <t>0106047</t>
  </si>
  <si>
    <t>LELIEVRE Grégory</t>
  </si>
  <si>
    <t>0061459</t>
  </si>
  <si>
    <t>LEPARQUIER Pierre</t>
  </si>
  <si>
    <t>LEPRINCE Christine</t>
  </si>
  <si>
    <t>0106921</t>
  </si>
  <si>
    <t>MARIE Stéphane</t>
  </si>
  <si>
    <t>MATHURIN Elodie</t>
  </si>
  <si>
    <t>0106486</t>
  </si>
  <si>
    <t>MERCIER Axelle</t>
  </si>
  <si>
    <t>0106439</t>
  </si>
  <si>
    <t>METTE Théophile</t>
  </si>
  <si>
    <t>0106648</t>
  </si>
  <si>
    <t>MOISY Jean-Paul</t>
  </si>
  <si>
    <t>0106318</t>
  </si>
  <si>
    <t>MOULIN Jimmy</t>
  </si>
  <si>
    <t>PRUNIER Lucas</t>
  </si>
  <si>
    <t>0101568</t>
  </si>
  <si>
    <t>REGGI Philippe</t>
  </si>
  <si>
    <t>0061869</t>
  </si>
  <si>
    <t>SABA Franco</t>
  </si>
  <si>
    <t>0106029</t>
  </si>
  <si>
    <t>SEVERIN David</t>
  </si>
  <si>
    <t>0106441</t>
  </si>
  <si>
    <t>VAQUEZ Jonas</t>
  </si>
  <si>
    <t>0107367</t>
  </si>
  <si>
    <t>VASTEL Justine</t>
  </si>
  <si>
    <t>Championnat Doublettes Honneur Manche</t>
  </si>
  <si>
    <t>0100756</t>
  </si>
  <si>
    <t>0108166</t>
  </si>
  <si>
    <t>0108162</t>
  </si>
  <si>
    <t>0107721</t>
  </si>
  <si>
    <t>0107442</t>
  </si>
  <si>
    <t>0107878</t>
  </si>
  <si>
    <t>0027559</t>
  </si>
  <si>
    <t>0027560</t>
  </si>
  <si>
    <t>0065510</t>
  </si>
  <si>
    <t>0067990</t>
  </si>
  <si>
    <t>0091422</t>
  </si>
  <si>
    <t>0108342</t>
  </si>
  <si>
    <t>0108165</t>
  </si>
  <si>
    <t>0104181</t>
  </si>
  <si>
    <t>0108298</t>
  </si>
  <si>
    <t>0107726</t>
  </si>
  <si>
    <t>0108299</t>
  </si>
  <si>
    <t>0107723</t>
  </si>
  <si>
    <t>0108300</t>
  </si>
  <si>
    <t>0063963</t>
  </si>
  <si>
    <t>0103804</t>
  </si>
  <si>
    <t>0107724</t>
  </si>
  <si>
    <t>0107980</t>
  </si>
  <si>
    <t>0108370</t>
  </si>
  <si>
    <t>0108163</t>
  </si>
  <si>
    <t>0089240</t>
  </si>
  <si>
    <t>0012910</t>
  </si>
  <si>
    <t>0099569</t>
  </si>
  <si>
    <t>0093424</t>
  </si>
  <si>
    <t>0108468</t>
  </si>
  <si>
    <t>ANFRAY Anthony</t>
  </si>
  <si>
    <t>ASSELIN Line</t>
  </si>
  <si>
    <t>BENOIT Jérôme</t>
  </si>
  <si>
    <t>BOUILLON Amélie</t>
  </si>
  <si>
    <t>BREHIER Julien</t>
  </si>
  <si>
    <t>CARIOU Thierry</t>
  </si>
  <si>
    <t>CHARBAUT Eddy</t>
  </si>
  <si>
    <t>CHARBIDES Isabelle</t>
  </si>
  <si>
    <t>DERSEL Liliane</t>
  </si>
  <si>
    <t>DERSEL Michel</t>
  </si>
  <si>
    <t>GENEST Thomas</t>
  </si>
  <si>
    <t>GOUREMAN Dylan</t>
  </si>
  <si>
    <t>HAMARD Fanny</t>
  </si>
  <si>
    <t>LANGLOIS-BERTHELOT Cécile</t>
  </si>
  <si>
    <t>LE MOËL Jean-Claude</t>
  </si>
  <si>
    <t>LEBOUC Maxime</t>
  </si>
  <si>
    <t>LEGOUIX Steven</t>
  </si>
  <si>
    <t>LEONARD Corentin</t>
  </si>
  <si>
    <t>MAGNIN Alain</t>
  </si>
  <si>
    <t>MONTREIL Loïc</t>
  </si>
  <si>
    <t>MOREAU Anaïs</t>
  </si>
  <si>
    <t>NARDI COLOME Serge</t>
  </si>
  <si>
    <t>NOYER Patrice</t>
  </si>
  <si>
    <t>OLIVEIRA David</t>
  </si>
  <si>
    <t>RICHART Claude</t>
  </si>
  <si>
    <t>RIDOUX Frédéric</t>
  </si>
  <si>
    <t>SEYLLER Tony</t>
  </si>
  <si>
    <t>VAUTIER-GAUMIN Maxime</t>
  </si>
  <si>
    <t>(Honneur)</t>
  </si>
  <si>
    <t>PISTES</t>
  </si>
  <si>
    <t>0106045</t>
  </si>
  <si>
    <t>16</t>
  </si>
  <si>
    <t>0093642</t>
  </si>
  <si>
    <t>0109596</t>
  </si>
  <si>
    <t>0110708</t>
  </si>
  <si>
    <t>0109001</t>
  </si>
  <si>
    <t>0109242</t>
  </si>
  <si>
    <t>0097443</t>
  </si>
  <si>
    <t>0108723</t>
  </si>
  <si>
    <t>0034616</t>
  </si>
  <si>
    <t>0110041</t>
  </si>
  <si>
    <t>0109217</t>
  </si>
  <si>
    <t>0110178</t>
  </si>
  <si>
    <t>0109783</t>
  </si>
  <si>
    <t>0108742</t>
  </si>
  <si>
    <t>0110323</t>
  </si>
  <si>
    <t>17</t>
  </si>
  <si>
    <t>0111548</t>
  </si>
  <si>
    <t>0109053</t>
  </si>
  <si>
    <t>ABADIE-GUILLOT Isabelle</t>
  </si>
  <si>
    <t>BROSSARD Gilbert</t>
  </si>
  <si>
    <t>CARU Gabin</t>
  </si>
  <si>
    <t>CHARBAUT Dominique</t>
  </si>
  <si>
    <t>CORNANGUER-DEVISE Eulalie</t>
  </si>
  <si>
    <t>CRISTEL Eric</t>
  </si>
  <si>
    <t>DE JESUS DIT GOMES Nicolas</t>
  </si>
  <si>
    <t>DRIEU Stéphanie</t>
  </si>
  <si>
    <t>DUFOUR Didier</t>
  </si>
  <si>
    <t>FAUTRAT Stéphane</t>
  </si>
  <si>
    <t>FOUCHER Marie-Christine</t>
  </si>
  <si>
    <t>I</t>
  </si>
  <si>
    <t>LAMADE Jean-Marie</t>
  </si>
  <si>
    <t>LE MOEL Adrian</t>
  </si>
  <si>
    <t>METTE Léonore</t>
  </si>
  <si>
    <t>NAGA Gaëtan</t>
  </si>
  <si>
    <t>PENLOUP Gérard</t>
  </si>
  <si>
    <t>THOUROUDE Sandrine</t>
  </si>
  <si>
    <t>VINDARD Gilbert</t>
  </si>
  <si>
    <t>CHERBOURG, le 2 octobre 2016</t>
  </si>
  <si>
    <t>SPARING 1</t>
  </si>
  <si>
    <t>SPARING 2</t>
  </si>
  <si>
    <t>SERIE 1 (3 parties)</t>
  </si>
  <si>
    <t>SERIE 2 (3 parties)</t>
  </si>
  <si>
    <t>SERIE 3 (3 parties)</t>
  </si>
  <si>
    <t>0112766</t>
  </si>
  <si>
    <t>0112917</t>
  </si>
  <si>
    <t>0112277</t>
  </si>
  <si>
    <t>0112635</t>
  </si>
  <si>
    <t>0111732</t>
  </si>
  <si>
    <t>0111905</t>
  </si>
  <si>
    <t>0112075</t>
  </si>
  <si>
    <t>0105541</t>
  </si>
  <si>
    <t>0112715</t>
  </si>
  <si>
    <t>0112714</t>
  </si>
  <si>
    <t>0006530</t>
  </si>
  <si>
    <t>0007604</t>
  </si>
  <si>
    <t>0111770</t>
  </si>
  <si>
    <t>0111907</t>
  </si>
  <si>
    <t>0112668</t>
  </si>
  <si>
    <t>0112649</t>
  </si>
  <si>
    <t>0099574</t>
  </si>
  <si>
    <t>0111362</t>
  </si>
  <si>
    <t>0111904</t>
  </si>
  <si>
    <t>0112640</t>
  </si>
  <si>
    <t>0058577</t>
  </si>
  <si>
    <t>0112641</t>
  </si>
  <si>
    <t>0101850</t>
  </si>
  <si>
    <t>0111667</t>
  </si>
  <si>
    <t>0111882</t>
  </si>
  <si>
    <t>0111771</t>
  </si>
  <si>
    <t>0111639</t>
  </si>
  <si>
    <t>0053375</t>
  </si>
  <si>
    <t>0091087</t>
  </si>
  <si>
    <t>0106684</t>
  </si>
  <si>
    <t>0062849</t>
  </si>
  <si>
    <t>ALLEAUME Thierry</t>
  </si>
  <si>
    <t>JU</t>
  </si>
  <si>
    <t>BAKER Harry</t>
  </si>
  <si>
    <t>VIKINGS CALVADOS</t>
  </si>
  <si>
    <t>CUISINIER Cynthia</t>
  </si>
  <si>
    <t>DARDENNE Thierry</t>
  </si>
  <si>
    <t>DELABRIERE François</t>
  </si>
  <si>
    <t>DUCHESNE Martin</t>
  </si>
  <si>
    <t>FERT Edgar</t>
  </si>
  <si>
    <t>GERMAIN Arnaud</t>
  </si>
  <si>
    <t>GUERIN Annick</t>
  </si>
  <si>
    <t>GUERIN Jean-Pierre</t>
  </si>
  <si>
    <t>GUILLOUF Patrice</t>
  </si>
  <si>
    <t>BOWLING DE CAEN MONDEVILLE</t>
  </si>
  <si>
    <t>HOUY Thierry</t>
  </si>
  <si>
    <t>KELLER Antonin</t>
  </si>
  <si>
    <t>LE GALL Servane</t>
  </si>
  <si>
    <t>LECOUTOUR Enzo</t>
  </si>
  <si>
    <t>LEVESQUE Jeremy</t>
  </si>
  <si>
    <t>LIPSMEIER Médéric</t>
  </si>
  <si>
    <t>MAINCENT Dominique</t>
  </si>
  <si>
    <t>MARGUERY Lou-Nha</t>
  </si>
  <si>
    <t>MARIE Florian</t>
  </si>
  <si>
    <t>MELLAL Samir</t>
  </si>
  <si>
    <t>MOUETTE Amalric</t>
  </si>
  <si>
    <t>NAGA Yoann</t>
  </si>
  <si>
    <t>PERRIN Victor</t>
  </si>
  <si>
    <t>PISSIS Elliot</t>
  </si>
  <si>
    <t>PRUNOT Dominique</t>
  </si>
  <si>
    <t>QUIGNON Xavier</t>
  </si>
  <si>
    <t>SAVANCHOMKEO Khanxay</t>
  </si>
  <si>
    <t>SOUDRILLE Fanny</t>
  </si>
  <si>
    <t>SOUDRILLE Laurent</t>
  </si>
  <si>
    <t>Qualifiés</t>
  </si>
  <si>
    <t>NOR</t>
  </si>
  <si>
    <t>18</t>
  </si>
  <si>
    <t>0113439</t>
  </si>
  <si>
    <t>AMARE Tanguy</t>
  </si>
  <si>
    <t>0113922</t>
  </si>
  <si>
    <t>AMINI Tamim</t>
  </si>
  <si>
    <t>0113808</t>
  </si>
  <si>
    <t>BAUDOT Bruno</t>
  </si>
  <si>
    <t>0113807</t>
  </si>
  <si>
    <t>BAUDOT Estelle</t>
  </si>
  <si>
    <t>0114116</t>
  </si>
  <si>
    <t>BONNOUVRIER Valentin</t>
  </si>
  <si>
    <t>0114119</t>
  </si>
  <si>
    <t>BOUET Bruno</t>
  </si>
  <si>
    <t>0104435</t>
  </si>
  <si>
    <t>BOURGES Martine</t>
  </si>
  <si>
    <t>0100224</t>
  </si>
  <si>
    <t>BOXSTAEL Johan</t>
  </si>
  <si>
    <t>0113803</t>
  </si>
  <si>
    <t>BRANGER Jean-Michel</t>
  </si>
  <si>
    <t>0114511</t>
  </si>
  <si>
    <t>BRISARD Enora</t>
  </si>
  <si>
    <t>0113598</t>
  </si>
  <si>
    <t>CLOUET Wilfried</t>
  </si>
  <si>
    <t>0083145</t>
  </si>
  <si>
    <t>COGAN Typhaine</t>
  </si>
  <si>
    <t>0012755</t>
  </si>
  <si>
    <t>DUFOUR Françoise</t>
  </si>
  <si>
    <t>0113921</t>
  </si>
  <si>
    <t>DURIEZ Souleyman</t>
  </si>
  <si>
    <t>0012129</t>
  </si>
  <si>
    <t>DUVAL Yannick</t>
  </si>
  <si>
    <t>0114262</t>
  </si>
  <si>
    <t>FAGNEN Jonathan</t>
  </si>
  <si>
    <t>0114263</t>
  </si>
  <si>
    <t>FAGNEN Lenny</t>
  </si>
  <si>
    <t>0113597</t>
  </si>
  <si>
    <t>GANGNEUX-YNESTA Melina</t>
  </si>
  <si>
    <t>0114264</t>
  </si>
  <si>
    <t>GAUDICHE Tom</t>
  </si>
  <si>
    <t>0112207</t>
  </si>
  <si>
    <t>GEORGES Gérard</t>
  </si>
  <si>
    <t>0104437</t>
  </si>
  <si>
    <t>GOSSELIN Michèle</t>
  </si>
  <si>
    <t>0113805</t>
  </si>
  <si>
    <t>GOSSELIN Nicole</t>
  </si>
  <si>
    <t>0113433</t>
  </si>
  <si>
    <t>GUIHENEUC Johan</t>
  </si>
  <si>
    <t>0102310</t>
  </si>
  <si>
    <t>GULER Fikri</t>
  </si>
  <si>
    <t>0113557</t>
  </si>
  <si>
    <t>HEBERT Mathis</t>
  </si>
  <si>
    <t>0014479</t>
  </si>
  <si>
    <t>HEUZE Bernadette</t>
  </si>
  <si>
    <t>0114120</t>
  </si>
  <si>
    <t>HOORELBEKE Laurent</t>
  </si>
  <si>
    <t>0113710</t>
  </si>
  <si>
    <t>HUBERT-LE VEZOUET Julie</t>
  </si>
  <si>
    <t>0113804</t>
  </si>
  <si>
    <t>JACQUELIN Sébastien</t>
  </si>
  <si>
    <t>0113706</t>
  </si>
  <si>
    <t>JEANNE Bernard</t>
  </si>
  <si>
    <t>0033191</t>
  </si>
  <si>
    <t>JEGOU Patrick</t>
  </si>
  <si>
    <t>0113748</t>
  </si>
  <si>
    <t>KISTLER Audrey</t>
  </si>
  <si>
    <t>0113749</t>
  </si>
  <si>
    <t>KISTLER Romain</t>
  </si>
  <si>
    <t>0114132</t>
  </si>
  <si>
    <t>LAHAYE Adrien</t>
  </si>
  <si>
    <t>0113993</t>
  </si>
  <si>
    <t>LAROUDY Nicolas</t>
  </si>
  <si>
    <t>0114368</t>
  </si>
  <si>
    <t>LATINIER Gérard</t>
  </si>
  <si>
    <t>0113709</t>
  </si>
  <si>
    <t>LE VEZOUET Catherine</t>
  </si>
  <si>
    <t>0114181</t>
  </si>
  <si>
    <t>LEBATARD Pierre</t>
  </si>
  <si>
    <t>0113707</t>
  </si>
  <si>
    <t>LEBREC Raphaël</t>
  </si>
  <si>
    <t>0113518</t>
  </si>
  <si>
    <t>LECORDIER Lolita</t>
  </si>
  <si>
    <t>0113806</t>
  </si>
  <si>
    <t>LEJEUNE Eric</t>
  </si>
  <si>
    <t>0113630</t>
  </si>
  <si>
    <t>LEPELLETIER Guillaume</t>
  </si>
  <si>
    <t>0064439</t>
  </si>
  <si>
    <t>LEPROULT Emmanuel</t>
  </si>
  <si>
    <t>0114023</t>
  </si>
  <si>
    <t>LEROY Elodie</t>
  </si>
  <si>
    <t>0113809</t>
  </si>
  <si>
    <t>LESAGE Katia</t>
  </si>
  <si>
    <t>LESPILETTE Bernadette</t>
  </si>
  <si>
    <t>0113901</t>
  </si>
  <si>
    <t>LHOTELLIER Marceau</t>
  </si>
  <si>
    <t>0113224</t>
  </si>
  <si>
    <t>LIBERT Julien</t>
  </si>
  <si>
    <t>0101848</t>
  </si>
  <si>
    <t>LOYAU Pierre</t>
  </si>
  <si>
    <t>0114473</t>
  </si>
  <si>
    <t>MADELAINE Sabrina</t>
  </si>
  <si>
    <t>0088415</t>
  </si>
  <si>
    <t>MARCHAND Pierre</t>
  </si>
  <si>
    <t>MARIETTE-GUILLOUF Laure</t>
  </si>
  <si>
    <t>0113747</t>
  </si>
  <si>
    <t>MARTEL Tristan</t>
  </si>
  <si>
    <t>0098595</t>
  </si>
  <si>
    <t>MESNIL David</t>
  </si>
  <si>
    <t>0114870</t>
  </si>
  <si>
    <t>MICHEL Jonathan</t>
  </si>
  <si>
    <t>0114025</t>
  </si>
  <si>
    <t>OSMONT Celeste</t>
  </si>
  <si>
    <t>PETITPIERRE Julie</t>
  </si>
  <si>
    <t>0113810</t>
  </si>
  <si>
    <t>PICARDO Sully</t>
  </si>
  <si>
    <t>0065217</t>
  </si>
  <si>
    <t>POCINO Odile</t>
  </si>
  <si>
    <t>0053795</t>
  </si>
  <si>
    <t>POIROT Lucien</t>
  </si>
  <si>
    <t>0114385</t>
  </si>
  <si>
    <t>REMOND Benoît</t>
  </si>
  <si>
    <t>0113618</t>
  </si>
  <si>
    <t>SALMON Jérôme</t>
  </si>
  <si>
    <t>0004327</t>
  </si>
  <si>
    <t>TASSET Daniel</t>
  </si>
  <si>
    <t>0106436</t>
  </si>
  <si>
    <t>VICTOR Pascal</t>
  </si>
  <si>
    <t>Qualifiées</t>
  </si>
  <si>
    <t>ARGENTAN, le 30 septembre 2018</t>
  </si>
  <si>
    <t>9 98208</t>
  </si>
  <si>
    <t>85 14479</t>
  </si>
  <si>
    <t>79 2220</t>
  </si>
  <si>
    <t>13 105716</t>
  </si>
  <si>
    <t>18 113709</t>
  </si>
  <si>
    <t>14 106684</t>
  </si>
  <si>
    <t>15 107980</t>
  </si>
  <si>
    <t>15 108298</t>
  </si>
  <si>
    <t>15 108162</t>
  </si>
  <si>
    <t>15 108370</t>
  </si>
  <si>
    <t>11 101423</t>
  </si>
  <si>
    <t>18 113707</t>
  </si>
  <si>
    <t>7 94986</t>
  </si>
  <si>
    <t>11 102313</t>
  </si>
  <si>
    <t>Championnat Doublettes Honneur Orne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</si>
</sst>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0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0"/>
      <color indexed="30"/>
      <name val="Calibri"/>
      <family val="2"/>
    </font>
    <font>
      <b/>
      <sz val="10"/>
      <color indexed="4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2"/>
      <name val="Arial"/>
      <family val="2"/>
    </font>
    <font>
      <b/>
      <sz val="26"/>
      <name val="Arial"/>
      <family val="2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b/>
      <sz val="10"/>
      <color indexed="5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0" fillId="21" borderId="3" applyNumberFormat="0" applyFont="0" applyAlignment="0" applyProtection="0"/>
    <xf numFmtId="0" fontId="42" fillId="7" borderId="1" applyNumberFormat="0" applyAlignment="0" applyProtection="0"/>
    <xf numFmtId="0" fontId="4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6" fillId="2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3" borderId="9" applyNumberFormat="0" applyAlignment="0" applyProtection="0"/>
  </cellStyleXfs>
  <cellXfs count="199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165" fontId="0" fillId="24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1" xfId="0" applyFill="1" applyBorder="1" applyAlignment="1">
      <alignment/>
    </xf>
    <xf numFmtId="0" fontId="13" fillId="0" borderId="0" xfId="53" applyFont="1">
      <alignment/>
      <protection/>
    </xf>
    <xf numFmtId="0" fontId="0" fillId="22" borderId="10" xfId="0" applyFill="1" applyBorder="1" applyAlignment="1" applyProtection="1">
      <alignment horizontal="center"/>
      <protection locked="0"/>
    </xf>
    <xf numFmtId="164" fontId="0" fillId="24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0" fontId="11" fillId="0" borderId="12" xfId="52" applyFont="1" applyBorder="1" applyAlignment="1">
      <alignment horizontal="centerContinuous"/>
      <protection/>
    </xf>
    <xf numFmtId="0" fontId="11" fillId="0" borderId="13" xfId="52" applyFont="1" applyBorder="1" applyAlignment="1">
      <alignment horizontal="centerContinuous"/>
      <protection/>
    </xf>
    <xf numFmtId="0" fontId="0" fillId="0" borderId="0" xfId="53" applyFont="1">
      <alignment/>
      <protection/>
    </xf>
    <xf numFmtId="0" fontId="15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14" xfId="52" applyFont="1" applyBorder="1" applyAlignment="1">
      <alignment horizontal="centerContinuous" vertical="center" wrapText="1"/>
      <protection/>
    </xf>
    <xf numFmtId="0" fontId="12" fillId="0" borderId="15" xfId="52" applyFont="1" applyBorder="1" applyAlignment="1">
      <alignment horizontal="centerContinuous" vertical="center" wrapText="1"/>
      <protection/>
    </xf>
    <xf numFmtId="0" fontId="12" fillId="0" borderId="16" xfId="52" applyFont="1" applyBorder="1" applyAlignment="1">
      <alignment horizontal="right" vertical="center" textRotation="90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0" fillId="7" borderId="10" xfId="52" applyFont="1" applyFill="1" applyBorder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wrapText="1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15" fillId="0" borderId="0" xfId="52" applyFont="1" applyAlignment="1">
      <alignment horizontal="center" vertical="center"/>
      <protection/>
    </xf>
    <xf numFmtId="0" fontId="11" fillId="0" borderId="17" xfId="52" applyFont="1" applyBorder="1" applyAlignment="1" applyProtection="1">
      <alignment horizontal="center" vertical="center"/>
      <protection locked="0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1" fontId="0" fillId="24" borderId="10" xfId="0" applyNumberFormat="1" applyFill="1" applyBorder="1" applyAlignment="1">
      <alignment horizontal="center"/>
    </xf>
    <xf numFmtId="0" fontId="21" fillId="0" borderId="0" xfId="53" applyFont="1" applyBorder="1" applyAlignment="1">
      <alignment horizontal="center" vertical="center"/>
      <protection/>
    </xf>
    <xf numFmtId="0" fontId="0" fillId="24" borderId="11" xfId="0" applyFill="1" applyBorder="1" applyAlignment="1">
      <alignment horizontal="center"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  <xf numFmtId="0" fontId="0" fillId="24" borderId="10" xfId="0" applyFill="1" applyBorder="1" applyAlignment="1">
      <alignment/>
    </xf>
    <xf numFmtId="0" fontId="11" fillId="0" borderId="0" xfId="52" applyFont="1" applyBorder="1" applyAlignment="1">
      <alignment horizontal="centerContinuous"/>
      <protection/>
    </xf>
    <xf numFmtId="0" fontId="11" fillId="0" borderId="0" xfId="52" applyFont="1" applyBorder="1" applyAlignment="1">
      <alignment horizontal="centerContinuous" vertical="center"/>
      <protection/>
    </xf>
    <xf numFmtId="0" fontId="6" fillId="0" borderId="10" xfId="0" applyFont="1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horizontal="center" vertical="center"/>
    </xf>
    <xf numFmtId="0" fontId="0" fillId="22" borderId="10" xfId="0" applyFill="1" applyBorder="1" applyAlignment="1" applyProtection="1" quotePrefix="1">
      <alignment horizontal="center"/>
      <protection locked="0"/>
    </xf>
    <xf numFmtId="0" fontId="23" fillId="0" borderId="10" xfId="54" applyFont="1" applyFill="1" applyBorder="1" applyAlignment="1">
      <alignment horizontal="left" wrapText="1"/>
      <protection/>
    </xf>
    <xf numFmtId="0" fontId="25" fillId="0" borderId="1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2" fillId="0" borderId="18" xfId="52" applyFont="1" applyBorder="1" applyAlignment="1">
      <alignment horizontal="right" vertical="center" textRotation="90" wrapText="1"/>
      <protection/>
    </xf>
    <xf numFmtId="0" fontId="0" fillId="7" borderId="19" xfId="52" applyFont="1" applyFill="1" applyBorder="1" applyAlignment="1">
      <alignment horizontal="center" vertical="center"/>
      <protection/>
    </xf>
    <xf numFmtId="0" fontId="0" fillId="7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/>
      <protection/>
    </xf>
    <xf numFmtId="0" fontId="16" fillId="0" borderId="10" xfId="52" applyFont="1" applyBorder="1" applyAlignment="1" applyProtection="1">
      <alignment horizontal="center" vertical="center"/>
      <protection locked="0"/>
    </xf>
    <xf numFmtId="0" fontId="0" fillId="7" borderId="19" xfId="52" applyFont="1" applyFill="1" applyBorder="1" applyAlignment="1">
      <alignment horizontal="center" vertical="center" wrapText="1"/>
      <protection/>
    </xf>
    <xf numFmtId="0" fontId="15" fillId="0" borderId="22" xfId="52" applyFont="1" applyBorder="1" applyAlignment="1">
      <alignment vertical="center"/>
      <protection/>
    </xf>
    <xf numFmtId="0" fontId="15" fillId="0" borderId="23" xfId="52" applyFont="1" applyBorder="1" applyAlignment="1">
      <alignment vertical="center"/>
      <protection/>
    </xf>
    <xf numFmtId="2" fontId="6" fillId="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22" fillId="0" borderId="24" xfId="52" applyFont="1" applyBorder="1" applyAlignment="1">
      <alignment horizontal="left" vertical="center"/>
      <protection/>
    </xf>
    <xf numFmtId="0" fontId="11" fillId="0" borderId="25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vertical="center"/>
      <protection/>
    </xf>
    <xf numFmtId="0" fontId="11" fillId="0" borderId="25" xfId="52" applyFont="1" applyBorder="1" applyAlignment="1">
      <alignment vertical="center"/>
      <protection/>
    </xf>
    <xf numFmtId="0" fontId="19" fillId="0" borderId="10" xfId="52" applyFont="1" applyBorder="1" applyAlignment="1">
      <alignment vertical="center" wrapText="1" shrinkToFit="1"/>
      <protection/>
    </xf>
    <xf numFmtId="0" fontId="19" fillId="0" borderId="10" xfId="0" applyFont="1" applyBorder="1" applyAlignment="1">
      <alignment vertical="center" wrapText="1" shrinkToFit="1"/>
    </xf>
    <xf numFmtId="0" fontId="19" fillId="0" borderId="11" xfId="52" applyFont="1" applyBorder="1" applyAlignment="1">
      <alignment horizontal="left" vertical="center" wrapText="1" shrinkToFit="1"/>
      <protection/>
    </xf>
    <xf numFmtId="0" fontId="26" fillId="25" borderId="26" xfId="0" applyFont="1" applyFill="1" applyBorder="1" applyAlignment="1" applyProtection="1">
      <alignment horizontal="center" vertical="center" wrapText="1"/>
      <protection/>
    </xf>
    <xf numFmtId="170" fontId="26" fillId="0" borderId="27" xfId="0" applyNumberFormat="1" applyFont="1" applyFill="1" applyBorder="1" applyAlignment="1">
      <alignment horizontal="right" wrapText="1"/>
    </xf>
    <xf numFmtId="170" fontId="27" fillId="0" borderId="27" xfId="0" applyNumberFormat="1" applyFont="1" applyFill="1" applyBorder="1" applyAlignment="1">
      <alignment horizontal="right" wrapText="1"/>
    </xf>
    <xf numFmtId="0" fontId="26" fillId="0" borderId="0" xfId="0" applyFont="1" applyAlignment="1">
      <alignment/>
    </xf>
    <xf numFmtId="0" fontId="28" fillId="20" borderId="28" xfId="0" applyFont="1" applyFill="1" applyBorder="1" applyAlignment="1" applyProtection="1">
      <alignment horizontal="center" vertical="center"/>
      <protection/>
    </xf>
    <xf numFmtId="0" fontId="28" fillId="20" borderId="29" xfId="0" applyFont="1" applyFill="1" applyBorder="1" applyAlignment="1" applyProtection="1">
      <alignment horizontal="center" vertical="center"/>
      <protection/>
    </xf>
    <xf numFmtId="0" fontId="28" fillId="25" borderId="30" xfId="0" applyFont="1" applyFill="1" applyBorder="1" applyAlignment="1" applyProtection="1">
      <alignment vertical="center"/>
      <protection/>
    </xf>
    <xf numFmtId="0" fontId="28" fillId="25" borderId="26" xfId="0" applyFont="1" applyFill="1" applyBorder="1" applyAlignment="1" applyProtection="1">
      <alignment vertical="center" wrapText="1"/>
      <protection/>
    </xf>
    <xf numFmtId="0" fontId="28" fillId="0" borderId="31" xfId="0" applyFont="1" applyBorder="1" applyAlignment="1">
      <alignment/>
    </xf>
    <xf numFmtId="0" fontId="28" fillId="0" borderId="27" xfId="0" applyFont="1" applyBorder="1" applyAlignment="1">
      <alignment/>
    </xf>
    <xf numFmtId="169" fontId="28" fillId="0" borderId="27" xfId="0" applyNumberFormat="1" applyFont="1" applyFill="1" applyBorder="1" applyAlignment="1">
      <alignment horizontal="right" wrapText="1"/>
    </xf>
    <xf numFmtId="170" fontId="28" fillId="0" borderId="27" xfId="0" applyNumberFormat="1" applyFont="1" applyFill="1" applyBorder="1" applyAlignment="1">
      <alignment horizontal="right" wrapText="1"/>
    </xf>
    <xf numFmtId="0" fontId="28" fillId="0" borderId="32" xfId="0" applyFont="1" applyBorder="1" applyAlignment="1">
      <alignment/>
    </xf>
    <xf numFmtId="0" fontId="30" fillId="0" borderId="32" xfId="0" applyFont="1" applyBorder="1" applyAlignment="1">
      <alignment/>
    </xf>
    <xf numFmtId="0" fontId="30" fillId="0" borderId="27" xfId="0" applyFont="1" applyBorder="1" applyAlignment="1">
      <alignment/>
    </xf>
    <xf numFmtId="169" fontId="30" fillId="0" borderId="27" xfId="0" applyNumberFormat="1" applyFont="1" applyFill="1" applyBorder="1" applyAlignment="1">
      <alignment horizontal="right" wrapText="1"/>
    </xf>
    <xf numFmtId="170" fontId="30" fillId="0" borderId="27" xfId="0" applyNumberFormat="1" applyFont="1" applyFill="1" applyBorder="1" applyAlignment="1">
      <alignment horizontal="right" wrapText="1"/>
    </xf>
    <xf numFmtId="49" fontId="30" fillId="0" borderId="27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25" borderId="29" xfId="0" applyFont="1" applyFill="1" applyBorder="1" applyAlignment="1" applyProtection="1">
      <alignment horizontal="center" vertical="center"/>
      <protection/>
    </xf>
    <xf numFmtId="0" fontId="28" fillId="0" borderId="27" xfId="0" applyFont="1" applyFill="1" applyBorder="1" applyAlignment="1">
      <alignment horizontal="center" wrapText="1"/>
    </xf>
    <xf numFmtId="0" fontId="28" fillId="0" borderId="27" xfId="0" applyFont="1" applyFill="1" applyBorder="1" applyAlignment="1">
      <alignment wrapText="1"/>
    </xf>
    <xf numFmtId="0" fontId="30" fillId="0" borderId="27" xfId="0" applyFont="1" applyFill="1" applyBorder="1" applyAlignment="1">
      <alignment horizontal="center" wrapText="1"/>
    </xf>
    <xf numFmtId="0" fontId="30" fillId="0" borderId="27" xfId="0" applyFont="1" applyFill="1" applyBorder="1" applyAlignment="1">
      <alignment wrapText="1"/>
    </xf>
    <xf numFmtId="0" fontId="28" fillId="0" borderId="0" xfId="0" applyFont="1" applyAlignment="1">
      <alignment horizontal="center"/>
    </xf>
    <xf numFmtId="1" fontId="29" fillId="26" borderId="33" xfId="0" applyNumberFormat="1" applyFont="1" applyFill="1" applyBorder="1" applyAlignment="1" applyProtection="1">
      <alignment horizontal="center" vertical="center" wrapText="1"/>
      <protection/>
    </xf>
    <xf numFmtId="1" fontId="29" fillId="0" borderId="27" xfId="0" applyNumberFormat="1" applyFont="1" applyFill="1" applyBorder="1" applyAlignment="1">
      <alignment horizontal="center" wrapText="1"/>
    </xf>
    <xf numFmtId="1" fontId="29" fillId="0" borderId="0" xfId="0" applyNumberFormat="1" applyFont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left"/>
    </xf>
    <xf numFmtId="2" fontId="6" fillId="22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 vertical="center"/>
    </xf>
    <xf numFmtId="0" fontId="32" fillId="0" borderId="17" xfId="52" applyFont="1" applyBorder="1" applyAlignment="1">
      <alignment horizontal="center" vertical="center" wrapText="1"/>
      <protection/>
    </xf>
    <xf numFmtId="2" fontId="0" fillId="0" borderId="0" xfId="0" applyNumberFormat="1" applyFill="1" applyAlignment="1">
      <alignment/>
    </xf>
    <xf numFmtId="0" fontId="6" fillId="4" borderId="10" xfId="0" applyFont="1" applyFill="1" applyBorder="1" applyAlignment="1">
      <alignment horizontal="right"/>
    </xf>
    <xf numFmtId="0" fontId="6" fillId="22" borderId="1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34" fillId="4" borderId="10" xfId="0" applyFont="1" applyFill="1" applyBorder="1" applyAlignment="1">
      <alignment horizontal="center"/>
    </xf>
    <xf numFmtId="0" fontId="34" fillId="22" borderId="10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6" fillId="4" borderId="10" xfId="0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2" fontId="6" fillId="22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22" borderId="10" xfId="0" applyFill="1" applyBorder="1" applyAlignment="1" applyProtection="1">
      <alignment horizontal="center"/>
      <protection/>
    </xf>
    <xf numFmtId="3" fontId="0" fillId="22" borderId="10" xfId="0" applyNumberFormat="1" applyFill="1" applyBorder="1" applyAlignment="1" applyProtection="1" quotePrefix="1">
      <alignment horizontal="center"/>
      <protection locked="0"/>
    </xf>
    <xf numFmtId="0" fontId="35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36" fillId="0" borderId="27" xfId="0" applyFont="1" applyFill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14" fillId="22" borderId="34" xfId="0" applyFont="1" applyFill="1" applyBorder="1" applyAlignment="1">
      <alignment/>
    </xf>
    <xf numFmtId="0" fontId="16" fillId="22" borderId="22" xfId="0" applyFont="1" applyFill="1" applyBorder="1" applyAlignment="1">
      <alignment horizontal="center" vertical="center"/>
    </xf>
    <xf numFmtId="0" fontId="14" fillId="22" borderId="35" xfId="0" applyFont="1" applyFill="1" applyBorder="1" applyAlignment="1">
      <alignment/>
    </xf>
    <xf numFmtId="0" fontId="16" fillId="22" borderId="35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/>
    </xf>
    <xf numFmtId="0" fontId="16" fillId="9" borderId="22" xfId="0" applyFont="1" applyFill="1" applyBorder="1" applyAlignment="1">
      <alignment horizontal="center" vertical="center"/>
    </xf>
    <xf numFmtId="0" fontId="14" fillId="9" borderId="35" xfId="0" applyFont="1" applyFill="1" applyBorder="1" applyAlignment="1">
      <alignment/>
    </xf>
    <xf numFmtId="0" fontId="16" fillId="9" borderId="35" xfId="0" applyFont="1" applyFill="1" applyBorder="1" applyAlignment="1">
      <alignment horizontal="center" vertical="center"/>
    </xf>
    <xf numFmtId="0" fontId="14" fillId="6" borderId="34" xfId="0" applyFont="1" applyFill="1" applyBorder="1" applyAlignment="1">
      <alignment/>
    </xf>
    <xf numFmtId="0" fontId="16" fillId="6" borderId="22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/>
    </xf>
    <xf numFmtId="0" fontId="16" fillId="6" borderId="35" xfId="0" applyFont="1" applyFill="1" applyBorder="1" applyAlignment="1">
      <alignment horizontal="center" vertical="center"/>
    </xf>
    <xf numFmtId="0" fontId="14" fillId="27" borderId="34" xfId="0" applyFont="1" applyFill="1" applyBorder="1" applyAlignment="1">
      <alignment/>
    </xf>
    <xf numFmtId="0" fontId="16" fillId="27" borderId="22" xfId="0" applyFont="1" applyFill="1" applyBorder="1" applyAlignment="1">
      <alignment horizontal="center" vertical="center"/>
    </xf>
    <xf numFmtId="0" fontId="14" fillId="27" borderId="35" xfId="0" applyFont="1" applyFill="1" applyBorder="1" applyAlignment="1">
      <alignment/>
    </xf>
    <xf numFmtId="0" fontId="16" fillId="27" borderId="35" xfId="0" applyFont="1" applyFill="1" applyBorder="1" applyAlignment="1">
      <alignment horizontal="center" vertical="center"/>
    </xf>
    <xf numFmtId="0" fontId="14" fillId="28" borderId="0" xfId="0" applyFont="1" applyFill="1" applyBorder="1" applyAlignment="1">
      <alignment/>
    </xf>
    <xf numFmtId="0" fontId="16" fillId="28" borderId="36" xfId="0" applyFont="1" applyFill="1" applyBorder="1" applyAlignment="1">
      <alignment horizontal="center" vertical="center"/>
    </xf>
    <xf numFmtId="0" fontId="16" fillId="28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7" fillId="0" borderId="0" xfId="52" applyFont="1" applyAlignment="1">
      <alignment horizontal="center" vertical="center"/>
      <protection/>
    </xf>
    <xf numFmtId="0" fontId="8" fillId="0" borderId="0" xfId="53" applyAlignment="1">
      <alignment horizontal="center" vertical="center"/>
      <protection/>
    </xf>
    <xf numFmtId="0" fontId="12" fillId="0" borderId="37" xfId="52" applyFont="1" applyBorder="1" applyAlignment="1">
      <alignment horizontal="center" vertical="center" wrapText="1"/>
      <protection/>
    </xf>
    <xf numFmtId="0" fontId="12" fillId="0" borderId="22" xfId="52" applyFont="1" applyBorder="1" applyAlignment="1">
      <alignment horizontal="center" vertical="center" wrapText="1"/>
      <protection/>
    </xf>
    <xf numFmtId="0" fontId="12" fillId="0" borderId="38" xfId="52" applyFont="1" applyBorder="1" applyAlignment="1">
      <alignment horizontal="center" vertical="center" wrapText="1"/>
      <protection/>
    </xf>
    <xf numFmtId="0" fontId="16" fillId="6" borderId="39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2" borderId="19" xfId="0" applyFill="1" applyBorder="1" applyAlignment="1">
      <alignment horizontal="center" vertical="center" wrapText="1"/>
    </xf>
    <xf numFmtId="0" fontId="0" fillId="22" borderId="21" xfId="0" applyFill="1" applyBorder="1" applyAlignment="1">
      <alignment horizontal="center" vertical="center" wrapText="1"/>
    </xf>
    <xf numFmtId="0" fontId="0" fillId="22" borderId="14" xfId="0" applyFill="1" applyBorder="1" applyAlignment="1">
      <alignment horizontal="left" vertical="center" wrapText="1"/>
    </xf>
    <xf numFmtId="0" fontId="0" fillId="22" borderId="15" xfId="0" applyFill="1" applyBorder="1" applyAlignment="1">
      <alignment horizontal="left" vertical="center" wrapText="1"/>
    </xf>
    <xf numFmtId="0" fontId="0" fillId="22" borderId="20" xfId="0" applyFill="1" applyBorder="1" applyAlignment="1">
      <alignment horizontal="left" vertical="center" wrapText="1"/>
    </xf>
    <xf numFmtId="0" fontId="0" fillId="22" borderId="40" xfId="0" applyFill="1" applyBorder="1" applyAlignment="1">
      <alignment horizontal="left" vertical="center" wrapText="1"/>
    </xf>
    <xf numFmtId="0" fontId="0" fillId="22" borderId="23" xfId="0" applyFill="1" applyBorder="1" applyAlignment="1">
      <alignment horizontal="left" vertical="center" wrapText="1"/>
    </xf>
    <xf numFmtId="0" fontId="0" fillId="22" borderId="41" xfId="0" applyFill="1" applyBorder="1" applyAlignment="1">
      <alignment horizontal="left" vertical="center" wrapText="1"/>
    </xf>
    <xf numFmtId="0" fontId="0" fillId="22" borderId="10" xfId="0" applyFill="1" applyBorder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1" fillId="0" borderId="40" xfId="52" applyFont="1" applyBorder="1" applyAlignment="1">
      <alignment horizontal="center" vertical="center"/>
      <protection/>
    </xf>
    <xf numFmtId="0" fontId="21" fillId="0" borderId="41" xfId="53" applyFont="1" applyBorder="1" applyAlignment="1">
      <alignment horizontal="center" vertical="center"/>
      <protection/>
    </xf>
    <xf numFmtId="0" fontId="13" fillId="0" borderId="42" xfId="53" applyFont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13" fillId="0" borderId="43" xfId="53" applyFont="1" applyBorder="1" applyAlignment="1">
      <alignment horizontal="center"/>
      <protection/>
    </xf>
    <xf numFmtId="0" fontId="14" fillId="0" borderId="44" xfId="52" applyFont="1" applyBorder="1" applyAlignment="1">
      <alignment horizontal="center" vertical="center" wrapText="1"/>
      <protection/>
    </xf>
    <xf numFmtId="0" fontId="14" fillId="0" borderId="35" xfId="52" applyFont="1" applyBorder="1" applyAlignment="1">
      <alignment horizontal="center" vertical="center" wrapText="1"/>
      <protection/>
    </xf>
    <xf numFmtId="0" fontId="14" fillId="0" borderId="45" xfId="52" applyFont="1" applyBorder="1" applyAlignment="1">
      <alignment horizontal="center" vertical="center" wrapText="1"/>
      <protection/>
    </xf>
    <xf numFmtId="0" fontId="16" fillId="6" borderId="46" xfId="0" applyFont="1" applyFill="1" applyBorder="1" applyAlignment="1">
      <alignment horizontal="center" vertical="center"/>
    </xf>
    <xf numFmtId="0" fontId="16" fillId="27" borderId="39" xfId="0" applyFont="1" applyFill="1" applyBorder="1" applyAlignment="1">
      <alignment horizontal="center" vertical="center"/>
    </xf>
    <xf numFmtId="0" fontId="16" fillId="27" borderId="46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6" fillId="22" borderId="39" xfId="0" applyFont="1" applyFill="1" applyBorder="1" applyAlignment="1">
      <alignment horizontal="center" vertical="center"/>
    </xf>
    <xf numFmtId="0" fontId="16" fillId="22" borderId="46" xfId="0" applyFont="1" applyFill="1" applyBorder="1" applyAlignment="1">
      <alignment horizontal="center" vertical="center"/>
    </xf>
    <xf numFmtId="0" fontId="16" fillId="9" borderId="39" xfId="0" applyFont="1" applyFill="1" applyBorder="1" applyAlignment="1">
      <alignment horizontal="center" vertical="center"/>
    </xf>
    <xf numFmtId="0" fontId="16" fillId="9" borderId="4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Normal_Licences 2008-2009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142875</xdr:rowOff>
    </xdr:from>
    <xdr:to>
      <xdr:col>2</xdr:col>
      <xdr:colOff>285750</xdr:colOff>
      <xdr:row>2</xdr:row>
      <xdr:rowOff>504825</xdr:rowOff>
    </xdr:to>
    <xdr:sp macro="[0]!Feuille">
      <xdr:nvSpPr>
        <xdr:cNvPr id="1" name="WordArt 1"/>
        <xdr:cNvSpPr>
          <a:spLocks/>
        </xdr:cNvSpPr>
      </xdr:nvSpPr>
      <xdr:spPr>
        <a:xfrm>
          <a:off x="200025" y="1000125"/>
          <a:ext cx="10096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 de match</a:t>
          </a:r>
        </a:p>
      </xdr:txBody>
    </xdr:sp>
    <xdr:clientData/>
  </xdr:twoCellAnchor>
  <xdr:twoCellAnchor>
    <xdr:from>
      <xdr:col>3</xdr:col>
      <xdr:colOff>1476375</xdr:colOff>
      <xdr:row>2</xdr:row>
      <xdr:rowOff>180975</xdr:rowOff>
    </xdr:from>
    <xdr:to>
      <xdr:col>4</xdr:col>
      <xdr:colOff>552450</xdr:colOff>
      <xdr:row>2</xdr:row>
      <xdr:rowOff>438150</xdr:rowOff>
    </xdr:to>
    <xdr:sp macro="[0]!Classement">
      <xdr:nvSpPr>
        <xdr:cNvPr id="2" name="WordArt 2"/>
        <xdr:cNvSpPr>
          <a:spLocks/>
        </xdr:cNvSpPr>
      </xdr:nvSpPr>
      <xdr:spPr>
        <a:xfrm>
          <a:off x="3067050" y="1038225"/>
          <a:ext cx="12954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13</xdr:row>
      <xdr:rowOff>409575</xdr:rowOff>
    </xdr:from>
    <xdr:to>
      <xdr:col>7</xdr:col>
      <xdr:colOff>447675</xdr:colOff>
      <xdr:row>17</xdr:row>
      <xdr:rowOff>295275</xdr:rowOff>
    </xdr:to>
    <xdr:sp>
      <xdr:nvSpPr>
        <xdr:cNvPr id="1" name="WordArt 2"/>
        <xdr:cNvSpPr>
          <a:spLocks/>
        </xdr:cNvSpPr>
      </xdr:nvSpPr>
      <xdr:spPr>
        <a:xfrm>
          <a:off x="4257675" y="5267325"/>
          <a:ext cx="2038350" cy="12858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ARBITRE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R356"/>
  <sheetViews>
    <sheetView zoomScalePageLayoutView="0" workbookViewId="0" topLeftCell="A1">
      <selection activeCell="A2" sqref="A2"/>
    </sheetView>
  </sheetViews>
  <sheetFormatPr defaultColWidth="6.421875" defaultRowHeight="13.5" customHeight="1"/>
  <cols>
    <col min="1" max="1" width="12.00390625" style="77" bestFit="1" customWidth="1"/>
    <col min="2" max="2" width="3.140625" style="92" customWidth="1"/>
    <col min="3" max="3" width="3.421875" style="92" customWidth="1"/>
    <col min="4" max="4" width="5.28125" style="92" bestFit="1" customWidth="1"/>
    <col min="5" max="5" width="3.00390625" style="92" customWidth="1"/>
    <col min="6" max="6" width="9.140625" style="92" customWidth="1"/>
    <col min="7" max="7" width="3.7109375" style="98" customWidth="1"/>
    <col min="8" max="8" width="3.421875" style="98" customWidth="1"/>
    <col min="9" max="10" width="2.28125" style="98" customWidth="1"/>
    <col min="11" max="11" width="2.8515625" style="98" customWidth="1"/>
    <col min="12" max="12" width="3.421875" style="98" customWidth="1"/>
    <col min="13" max="13" width="20.28125" style="92" customWidth="1"/>
    <col min="14" max="14" width="4.421875" style="6" bestFit="1" customWidth="1"/>
    <col min="15" max="15" width="10.7109375" style="101" customWidth="1"/>
    <col min="16" max="16" width="35.57421875" style="92" customWidth="1"/>
    <col min="18" max="18" width="7.00390625" style="0" bestFit="1" customWidth="1"/>
  </cols>
  <sheetData>
    <row r="1" spans="1:16" ht="13.5" customHeight="1">
      <c r="A1" s="74" t="s">
        <v>251</v>
      </c>
      <c r="B1" s="78" t="s">
        <v>252</v>
      </c>
      <c r="C1" s="79" t="s">
        <v>253</v>
      </c>
      <c r="D1" s="79" t="s">
        <v>254</v>
      </c>
      <c r="E1" s="80" t="s">
        <v>255</v>
      </c>
      <c r="F1" s="81" t="s">
        <v>256</v>
      </c>
      <c r="G1" s="93" t="s">
        <v>150</v>
      </c>
      <c r="H1" s="93" t="s">
        <v>444</v>
      </c>
      <c r="I1" s="93" t="s">
        <v>91</v>
      </c>
      <c r="J1" s="93" t="s">
        <v>92</v>
      </c>
      <c r="K1" s="93" t="s">
        <v>445</v>
      </c>
      <c r="L1" s="93" t="s">
        <v>446</v>
      </c>
      <c r="M1" s="93" t="s">
        <v>447</v>
      </c>
      <c r="N1" s="48"/>
      <c r="O1" s="99" t="s">
        <v>451</v>
      </c>
      <c r="P1" s="93" t="s">
        <v>75</v>
      </c>
    </row>
    <row r="2" spans="1:18" ht="13.5" customHeight="1">
      <c r="A2" s="75" t="str">
        <f>Q2&amp;" "&amp;R2</f>
        <v>12 104179</v>
      </c>
      <c r="B2" s="82" t="s">
        <v>689</v>
      </c>
      <c r="C2" s="83" t="s">
        <v>121</v>
      </c>
      <c r="D2" s="83">
        <v>4</v>
      </c>
      <c r="E2" s="84" t="s">
        <v>136</v>
      </c>
      <c r="F2" s="85" t="s">
        <v>257</v>
      </c>
      <c r="G2" s="94" t="s">
        <v>93</v>
      </c>
      <c r="H2" s="94" t="s">
        <v>96</v>
      </c>
      <c r="I2" s="94"/>
      <c r="J2" s="94"/>
      <c r="K2" s="94"/>
      <c r="L2" s="94" t="s">
        <v>99</v>
      </c>
      <c r="M2" s="95" t="s">
        <v>151</v>
      </c>
      <c r="N2" s="50">
        <v>143</v>
      </c>
      <c r="O2" s="100" t="s">
        <v>156</v>
      </c>
      <c r="P2" s="95" t="s">
        <v>148</v>
      </c>
      <c r="Q2">
        <f>E2*1</f>
        <v>12</v>
      </c>
      <c r="R2">
        <f>F2*1</f>
        <v>104179</v>
      </c>
    </row>
    <row r="3" spans="1:18" ht="13.5" customHeight="1">
      <c r="A3" s="75" t="str">
        <f aca="true" t="shared" si="0" ref="A3:A66">Q3&amp;" "&amp;R3</f>
        <v>14 106045</v>
      </c>
      <c r="B3" s="86" t="s">
        <v>689</v>
      </c>
      <c r="C3" s="83" t="s">
        <v>121</v>
      </c>
      <c r="D3" s="83">
        <v>4</v>
      </c>
      <c r="E3" s="84" t="s">
        <v>120</v>
      </c>
      <c r="F3" s="85" t="s">
        <v>580</v>
      </c>
      <c r="G3" s="94" t="s">
        <v>99</v>
      </c>
      <c r="H3" s="94" t="s">
        <v>94</v>
      </c>
      <c r="I3" s="94"/>
      <c r="J3" s="94"/>
      <c r="K3" s="94"/>
      <c r="L3" s="94" t="s">
        <v>99</v>
      </c>
      <c r="M3" s="95" t="s">
        <v>599</v>
      </c>
      <c r="N3" s="50">
        <v>108</v>
      </c>
      <c r="O3" s="100" t="s">
        <v>156</v>
      </c>
      <c r="P3" s="95" t="s">
        <v>148</v>
      </c>
      <c r="Q3">
        <f aca="true" t="shared" si="1" ref="Q3:Q66">E3*1</f>
        <v>14</v>
      </c>
      <c r="R3">
        <f aca="true" t="shared" si="2" ref="R3:R66">F3*1</f>
        <v>106045</v>
      </c>
    </row>
    <row r="4" spans="1:18" ht="13.5" customHeight="1">
      <c r="A4" s="75" t="str">
        <f t="shared" si="0"/>
        <v>17 112766</v>
      </c>
      <c r="B4" s="86" t="s">
        <v>689</v>
      </c>
      <c r="C4" s="83" t="s">
        <v>121</v>
      </c>
      <c r="D4" s="83">
        <v>235</v>
      </c>
      <c r="E4" s="84" t="s">
        <v>596</v>
      </c>
      <c r="F4" s="85" t="s">
        <v>624</v>
      </c>
      <c r="G4" s="94" t="s">
        <v>93</v>
      </c>
      <c r="H4" s="94" t="s">
        <v>94</v>
      </c>
      <c r="I4" s="94"/>
      <c r="J4" s="94"/>
      <c r="K4" s="94"/>
      <c r="L4" s="94" t="s">
        <v>92</v>
      </c>
      <c r="M4" s="95" t="s">
        <v>655</v>
      </c>
      <c r="N4" s="50">
        <v>132</v>
      </c>
      <c r="O4" s="100" t="s">
        <v>156</v>
      </c>
      <c r="P4" s="95" t="s">
        <v>95</v>
      </c>
      <c r="Q4">
        <f t="shared" si="1"/>
        <v>17</v>
      </c>
      <c r="R4">
        <f t="shared" si="2"/>
        <v>112766</v>
      </c>
    </row>
    <row r="5" spans="1:18" ht="13.5" customHeight="1">
      <c r="A5" s="75" t="str">
        <f t="shared" si="0"/>
        <v>5 90024</v>
      </c>
      <c r="B5" s="86" t="s">
        <v>689</v>
      </c>
      <c r="C5" s="83" t="s">
        <v>121</v>
      </c>
      <c r="D5" s="83">
        <v>235</v>
      </c>
      <c r="E5" s="84" t="s">
        <v>258</v>
      </c>
      <c r="F5" s="85" t="s">
        <v>259</v>
      </c>
      <c r="G5" s="94" t="s">
        <v>93</v>
      </c>
      <c r="H5" s="94" t="s">
        <v>94</v>
      </c>
      <c r="I5" s="94"/>
      <c r="J5" s="94"/>
      <c r="K5" s="94"/>
      <c r="L5" s="94" t="s">
        <v>92</v>
      </c>
      <c r="M5" s="95" t="s">
        <v>154</v>
      </c>
      <c r="N5" s="50">
        <v>155</v>
      </c>
      <c r="O5" s="100" t="s">
        <v>156</v>
      </c>
      <c r="P5" s="95" t="s">
        <v>95</v>
      </c>
      <c r="Q5">
        <f t="shared" si="1"/>
        <v>5</v>
      </c>
      <c r="R5">
        <f t="shared" si="2"/>
        <v>90024</v>
      </c>
    </row>
    <row r="6" spans="1:18" ht="13.5" customHeight="1">
      <c r="A6" s="75" t="str">
        <f t="shared" si="0"/>
        <v>18 113439</v>
      </c>
      <c r="B6" s="86" t="s">
        <v>689</v>
      </c>
      <c r="C6" s="83" t="s">
        <v>122</v>
      </c>
      <c r="D6" s="83">
        <v>4</v>
      </c>
      <c r="E6" s="84" t="s">
        <v>690</v>
      </c>
      <c r="F6" s="85" t="s">
        <v>691</v>
      </c>
      <c r="G6" s="94" t="s">
        <v>93</v>
      </c>
      <c r="H6" s="94" t="s">
        <v>656</v>
      </c>
      <c r="I6" s="94" t="s">
        <v>91</v>
      </c>
      <c r="J6" s="94"/>
      <c r="K6" s="94"/>
      <c r="L6" s="94" t="s">
        <v>99</v>
      </c>
      <c r="M6" s="95" t="s">
        <v>692</v>
      </c>
      <c r="N6" s="50">
        <v>129</v>
      </c>
      <c r="O6" s="100" t="s">
        <v>156</v>
      </c>
      <c r="P6" s="95" t="s">
        <v>105</v>
      </c>
      <c r="Q6">
        <f t="shared" si="1"/>
        <v>18</v>
      </c>
      <c r="R6">
        <f t="shared" si="2"/>
        <v>113439</v>
      </c>
    </row>
    <row r="7" spans="1:18" ht="13.5" customHeight="1">
      <c r="A7" s="75" t="str">
        <f t="shared" si="0"/>
        <v>1 61952</v>
      </c>
      <c r="B7" s="86" t="s">
        <v>689</v>
      </c>
      <c r="C7" s="83" t="s">
        <v>121</v>
      </c>
      <c r="D7" s="83">
        <v>235</v>
      </c>
      <c r="E7" s="84" t="s">
        <v>260</v>
      </c>
      <c r="F7" s="85" t="s">
        <v>261</v>
      </c>
      <c r="G7" s="94" t="s">
        <v>93</v>
      </c>
      <c r="H7" s="94" t="s">
        <v>96</v>
      </c>
      <c r="I7" s="94"/>
      <c r="J7" s="94"/>
      <c r="K7" s="94"/>
      <c r="L7" s="94" t="s">
        <v>92</v>
      </c>
      <c r="M7" s="95" t="s">
        <v>155</v>
      </c>
      <c r="N7" s="50">
        <v>170</v>
      </c>
      <c r="O7" s="100" t="s">
        <v>156</v>
      </c>
      <c r="P7" s="95" t="s">
        <v>95</v>
      </c>
      <c r="Q7">
        <f t="shared" si="1"/>
        <v>1</v>
      </c>
      <c r="R7">
        <f t="shared" si="2"/>
        <v>61952</v>
      </c>
    </row>
    <row r="8" spans="1:18" ht="13.5" customHeight="1">
      <c r="A8" s="75" t="str">
        <f t="shared" si="0"/>
        <v>14 105981</v>
      </c>
      <c r="B8" s="86" t="s">
        <v>689</v>
      </c>
      <c r="C8" s="83" t="s">
        <v>120</v>
      </c>
      <c r="D8" s="83">
        <v>4</v>
      </c>
      <c r="E8" s="84" t="s">
        <v>120</v>
      </c>
      <c r="F8" s="85" t="s">
        <v>452</v>
      </c>
      <c r="G8" s="94" t="s">
        <v>93</v>
      </c>
      <c r="H8" s="94" t="s">
        <v>94</v>
      </c>
      <c r="I8" s="94"/>
      <c r="J8" s="94"/>
      <c r="K8" s="94" t="s">
        <v>108</v>
      </c>
      <c r="L8" s="94" t="s">
        <v>99</v>
      </c>
      <c r="M8" s="95" t="s">
        <v>453</v>
      </c>
      <c r="N8" s="50">
        <v>189</v>
      </c>
      <c r="O8" s="100" t="s">
        <v>153</v>
      </c>
      <c r="P8" s="95" t="s">
        <v>132</v>
      </c>
      <c r="Q8">
        <f t="shared" si="1"/>
        <v>14</v>
      </c>
      <c r="R8">
        <f t="shared" si="2"/>
        <v>105981</v>
      </c>
    </row>
    <row r="9" spans="1:18" ht="13.5" customHeight="1">
      <c r="A9" s="75" t="str">
        <f t="shared" si="0"/>
        <v>18 113922</v>
      </c>
      <c r="B9" s="86" t="s">
        <v>689</v>
      </c>
      <c r="C9" s="83" t="s">
        <v>121</v>
      </c>
      <c r="D9" s="83">
        <v>475</v>
      </c>
      <c r="E9" s="84" t="s">
        <v>690</v>
      </c>
      <c r="F9" s="85" t="s">
        <v>693</v>
      </c>
      <c r="G9" s="94" t="s">
        <v>93</v>
      </c>
      <c r="H9" s="94" t="s">
        <v>656</v>
      </c>
      <c r="I9" s="94"/>
      <c r="J9" s="94"/>
      <c r="K9" s="94" t="s">
        <v>108</v>
      </c>
      <c r="L9" s="94" t="s">
        <v>99</v>
      </c>
      <c r="M9" s="95" t="s">
        <v>694</v>
      </c>
      <c r="N9" s="50">
        <v>141</v>
      </c>
      <c r="O9" s="100" t="s">
        <v>156</v>
      </c>
      <c r="P9" s="95" t="s">
        <v>102</v>
      </c>
      <c r="Q9">
        <f t="shared" si="1"/>
        <v>18</v>
      </c>
      <c r="R9">
        <f t="shared" si="2"/>
        <v>113922</v>
      </c>
    </row>
    <row r="10" spans="1:18" ht="13.5" customHeight="1">
      <c r="A10" s="75" t="str">
        <f t="shared" si="0"/>
        <v>10 100756</v>
      </c>
      <c r="B10" s="86" t="s">
        <v>689</v>
      </c>
      <c r="C10" s="83" t="s">
        <v>120</v>
      </c>
      <c r="D10" s="83">
        <v>4</v>
      </c>
      <c r="E10" s="84" t="s">
        <v>263</v>
      </c>
      <c r="F10" s="85" t="s">
        <v>520</v>
      </c>
      <c r="G10" s="94" t="s">
        <v>93</v>
      </c>
      <c r="H10" s="94" t="s">
        <v>94</v>
      </c>
      <c r="I10" s="94"/>
      <c r="J10" s="94"/>
      <c r="K10" s="94"/>
      <c r="L10" s="94" t="s">
        <v>99</v>
      </c>
      <c r="M10" s="95" t="s">
        <v>550</v>
      </c>
      <c r="N10" s="50">
        <v>192</v>
      </c>
      <c r="O10" s="100" t="s">
        <v>168</v>
      </c>
      <c r="P10" s="95" t="s">
        <v>132</v>
      </c>
      <c r="Q10">
        <f t="shared" si="1"/>
        <v>10</v>
      </c>
      <c r="R10">
        <f t="shared" si="2"/>
        <v>100756</v>
      </c>
    </row>
    <row r="11" spans="1:18" ht="13.5" customHeight="1">
      <c r="A11" s="75" t="str">
        <f t="shared" si="0"/>
        <v>15 108166</v>
      </c>
      <c r="B11" s="86" t="s">
        <v>689</v>
      </c>
      <c r="C11" s="83" t="s">
        <v>121</v>
      </c>
      <c r="D11" s="83">
        <v>476</v>
      </c>
      <c r="E11" s="84" t="s">
        <v>461</v>
      </c>
      <c r="F11" s="85" t="s">
        <v>521</v>
      </c>
      <c r="G11" s="94" t="s">
        <v>99</v>
      </c>
      <c r="H11" s="94" t="s">
        <v>98</v>
      </c>
      <c r="I11" s="94"/>
      <c r="J11" s="94"/>
      <c r="K11" s="94"/>
      <c r="L11" s="94" t="s">
        <v>99</v>
      </c>
      <c r="M11" s="95" t="s">
        <v>551</v>
      </c>
      <c r="N11" s="50">
        <v>127</v>
      </c>
      <c r="O11" s="100" t="s">
        <v>156</v>
      </c>
      <c r="P11" s="95" t="s">
        <v>107</v>
      </c>
      <c r="Q11">
        <f t="shared" si="1"/>
        <v>15</v>
      </c>
      <c r="R11">
        <f t="shared" si="2"/>
        <v>108166</v>
      </c>
    </row>
    <row r="12" spans="1:18" ht="13.5" customHeight="1">
      <c r="A12" s="75" t="str">
        <f t="shared" si="0"/>
        <v>79 2220</v>
      </c>
      <c r="B12" s="86" t="s">
        <v>689</v>
      </c>
      <c r="C12" s="83" t="s">
        <v>122</v>
      </c>
      <c r="D12" s="83">
        <v>3</v>
      </c>
      <c r="E12" s="84" t="s">
        <v>124</v>
      </c>
      <c r="F12" s="85" t="s">
        <v>264</v>
      </c>
      <c r="G12" s="94" t="s">
        <v>99</v>
      </c>
      <c r="H12" s="94" t="s">
        <v>101</v>
      </c>
      <c r="I12" s="94"/>
      <c r="J12" s="94"/>
      <c r="K12" s="94"/>
      <c r="L12" s="94" t="s">
        <v>92</v>
      </c>
      <c r="M12" s="95" t="s">
        <v>157</v>
      </c>
      <c r="N12" s="50">
        <v>148</v>
      </c>
      <c r="O12" s="100" t="s">
        <v>156</v>
      </c>
      <c r="P12" s="95" t="s">
        <v>100</v>
      </c>
      <c r="Q12">
        <f t="shared" si="1"/>
        <v>79</v>
      </c>
      <c r="R12">
        <f t="shared" si="2"/>
        <v>2220</v>
      </c>
    </row>
    <row r="13" spans="1:18" ht="13.5" customHeight="1">
      <c r="A13" s="75" t="str">
        <f t="shared" si="0"/>
        <v>98 61458</v>
      </c>
      <c r="B13" s="86" t="s">
        <v>689</v>
      </c>
      <c r="C13" s="83" t="s">
        <v>121</v>
      </c>
      <c r="D13" s="83">
        <v>235</v>
      </c>
      <c r="E13" s="84" t="s">
        <v>123</v>
      </c>
      <c r="F13" s="85" t="s">
        <v>265</v>
      </c>
      <c r="G13" s="94" t="s">
        <v>93</v>
      </c>
      <c r="H13" s="94" t="s">
        <v>96</v>
      </c>
      <c r="I13" s="94"/>
      <c r="J13" s="94"/>
      <c r="K13" s="94"/>
      <c r="L13" s="94" t="s">
        <v>92</v>
      </c>
      <c r="M13" s="95" t="s">
        <v>158</v>
      </c>
      <c r="N13" s="50">
        <v>182</v>
      </c>
      <c r="O13" s="100" t="s">
        <v>153</v>
      </c>
      <c r="P13" s="95" t="s">
        <v>95</v>
      </c>
      <c r="Q13">
        <f t="shared" si="1"/>
        <v>98</v>
      </c>
      <c r="R13">
        <f t="shared" si="2"/>
        <v>61458</v>
      </c>
    </row>
    <row r="14" spans="1:18" ht="13.5" customHeight="1">
      <c r="A14" s="75" t="str">
        <f t="shared" si="0"/>
        <v>17 112917</v>
      </c>
      <c r="B14" s="86" t="s">
        <v>689</v>
      </c>
      <c r="C14" s="83" t="s">
        <v>122</v>
      </c>
      <c r="D14" s="83">
        <v>2</v>
      </c>
      <c r="E14" s="84" t="s">
        <v>596</v>
      </c>
      <c r="F14" s="85" t="s">
        <v>625</v>
      </c>
      <c r="G14" s="94" t="s">
        <v>93</v>
      </c>
      <c r="H14" s="94" t="s">
        <v>656</v>
      </c>
      <c r="I14" s="94"/>
      <c r="J14" s="94"/>
      <c r="K14" s="94"/>
      <c r="L14" s="94" t="s">
        <v>99</v>
      </c>
      <c r="M14" s="95" t="s">
        <v>657</v>
      </c>
      <c r="N14" s="50">
        <v>144</v>
      </c>
      <c r="O14" s="100" t="s">
        <v>156</v>
      </c>
      <c r="P14" s="95" t="s">
        <v>97</v>
      </c>
      <c r="Q14">
        <f t="shared" si="1"/>
        <v>17</v>
      </c>
      <c r="R14">
        <f t="shared" si="2"/>
        <v>112917</v>
      </c>
    </row>
    <row r="15" spans="1:18" ht="13.5" customHeight="1">
      <c r="A15" s="75" t="str">
        <f t="shared" si="0"/>
        <v>13 105130</v>
      </c>
      <c r="B15" s="86" t="s">
        <v>689</v>
      </c>
      <c r="C15" s="83" t="s">
        <v>122</v>
      </c>
      <c r="D15" s="83">
        <v>4</v>
      </c>
      <c r="E15" s="84" t="s">
        <v>144</v>
      </c>
      <c r="F15" s="85" t="s">
        <v>266</v>
      </c>
      <c r="G15" s="94" t="s">
        <v>93</v>
      </c>
      <c r="H15" s="94" t="s">
        <v>104</v>
      </c>
      <c r="I15" s="94"/>
      <c r="J15" s="94"/>
      <c r="K15" s="94"/>
      <c r="L15" s="94" t="s">
        <v>99</v>
      </c>
      <c r="M15" s="95" t="s">
        <v>159</v>
      </c>
      <c r="N15" s="50">
        <v>180</v>
      </c>
      <c r="O15" s="100" t="s">
        <v>153</v>
      </c>
      <c r="P15" s="95" t="s">
        <v>105</v>
      </c>
      <c r="Q15">
        <f t="shared" si="1"/>
        <v>13</v>
      </c>
      <c r="R15">
        <f t="shared" si="2"/>
        <v>105130</v>
      </c>
    </row>
    <row r="16" spans="1:18" ht="13.5" customHeight="1">
      <c r="A16" s="75" t="str">
        <f t="shared" si="0"/>
        <v>14 106320</v>
      </c>
      <c r="B16" s="86" t="s">
        <v>689</v>
      </c>
      <c r="C16" s="83" t="s">
        <v>122</v>
      </c>
      <c r="D16" s="83">
        <v>4</v>
      </c>
      <c r="E16" s="84" t="s">
        <v>120</v>
      </c>
      <c r="F16" s="85" t="s">
        <v>454</v>
      </c>
      <c r="G16" s="94" t="s">
        <v>99</v>
      </c>
      <c r="H16" s="94" t="s">
        <v>149</v>
      </c>
      <c r="I16" s="94"/>
      <c r="J16" s="94"/>
      <c r="K16" s="94"/>
      <c r="L16" s="94" t="s">
        <v>99</v>
      </c>
      <c r="M16" s="95" t="s">
        <v>455</v>
      </c>
      <c r="N16" s="50">
        <v>145</v>
      </c>
      <c r="O16" s="100" t="s">
        <v>578</v>
      </c>
      <c r="P16" s="95" t="s">
        <v>105</v>
      </c>
      <c r="Q16">
        <f t="shared" si="1"/>
        <v>14</v>
      </c>
      <c r="R16">
        <f t="shared" si="2"/>
        <v>106320</v>
      </c>
    </row>
    <row r="17" spans="1:18" ht="13.5" customHeight="1">
      <c r="A17" s="75" t="str">
        <f t="shared" si="0"/>
        <v>93 72536</v>
      </c>
      <c r="B17" s="86" t="s">
        <v>689</v>
      </c>
      <c r="C17" s="83" t="s">
        <v>120</v>
      </c>
      <c r="D17" s="83">
        <v>621</v>
      </c>
      <c r="E17" s="84" t="s">
        <v>131</v>
      </c>
      <c r="F17" s="85" t="s">
        <v>267</v>
      </c>
      <c r="G17" s="94" t="s">
        <v>93</v>
      </c>
      <c r="H17" s="94" t="s">
        <v>101</v>
      </c>
      <c r="I17" s="94"/>
      <c r="J17" s="94"/>
      <c r="K17" s="94"/>
      <c r="L17" s="94" t="s">
        <v>99</v>
      </c>
      <c r="M17" s="95" t="s">
        <v>160</v>
      </c>
      <c r="N17" s="50">
        <v>183</v>
      </c>
      <c r="O17" s="100" t="s">
        <v>153</v>
      </c>
      <c r="P17" s="95" t="s">
        <v>658</v>
      </c>
      <c r="Q17">
        <f t="shared" si="1"/>
        <v>93</v>
      </c>
      <c r="R17">
        <f t="shared" si="2"/>
        <v>72536</v>
      </c>
    </row>
    <row r="18" spans="1:18" ht="13.5" customHeight="1">
      <c r="A18" s="75" t="str">
        <f t="shared" si="0"/>
        <v>2 63393</v>
      </c>
      <c r="B18" s="86" t="s">
        <v>689</v>
      </c>
      <c r="C18" s="83" t="s">
        <v>120</v>
      </c>
      <c r="D18" s="83">
        <v>5</v>
      </c>
      <c r="E18" s="84" t="s">
        <v>268</v>
      </c>
      <c r="F18" s="85" t="s">
        <v>269</v>
      </c>
      <c r="G18" s="94" t="s">
        <v>93</v>
      </c>
      <c r="H18" s="94" t="s">
        <v>98</v>
      </c>
      <c r="I18" s="94"/>
      <c r="J18" s="94"/>
      <c r="K18" s="94"/>
      <c r="L18" s="94" t="s">
        <v>92</v>
      </c>
      <c r="M18" s="95" t="s">
        <v>161</v>
      </c>
      <c r="N18" s="50">
        <v>181</v>
      </c>
      <c r="O18" s="100" t="s">
        <v>153</v>
      </c>
      <c r="P18" s="95" t="s">
        <v>142</v>
      </c>
      <c r="Q18">
        <f t="shared" si="1"/>
        <v>2</v>
      </c>
      <c r="R18">
        <f t="shared" si="2"/>
        <v>63393</v>
      </c>
    </row>
    <row r="19" spans="1:18" ht="13.5" customHeight="1">
      <c r="A19" s="75" t="str">
        <f t="shared" si="0"/>
        <v>18 113808</v>
      </c>
      <c r="B19" s="86" t="s">
        <v>689</v>
      </c>
      <c r="C19" s="83" t="s">
        <v>121</v>
      </c>
      <c r="D19" s="83">
        <v>235</v>
      </c>
      <c r="E19" s="84" t="s">
        <v>690</v>
      </c>
      <c r="F19" s="85" t="s">
        <v>695</v>
      </c>
      <c r="G19" s="94" t="s">
        <v>93</v>
      </c>
      <c r="H19" s="94" t="s">
        <v>96</v>
      </c>
      <c r="I19" s="94" t="s">
        <v>91</v>
      </c>
      <c r="J19" s="94"/>
      <c r="K19" s="94"/>
      <c r="L19" s="94" t="s">
        <v>99</v>
      </c>
      <c r="M19" s="95" t="s">
        <v>696</v>
      </c>
      <c r="N19" s="50">
        <v>150</v>
      </c>
      <c r="O19" s="100" t="s">
        <v>156</v>
      </c>
      <c r="P19" s="95" t="s">
        <v>95</v>
      </c>
      <c r="Q19">
        <f t="shared" si="1"/>
        <v>18</v>
      </c>
      <c r="R19">
        <f t="shared" si="2"/>
        <v>113808</v>
      </c>
    </row>
    <row r="20" spans="1:18" ht="13.5" customHeight="1">
      <c r="A20" s="75" t="str">
        <f t="shared" si="0"/>
        <v>18 113807</v>
      </c>
      <c r="B20" s="86" t="s">
        <v>689</v>
      </c>
      <c r="C20" s="83" t="s">
        <v>121</v>
      </c>
      <c r="D20" s="83">
        <v>235</v>
      </c>
      <c r="E20" s="84" t="s">
        <v>690</v>
      </c>
      <c r="F20" s="85" t="s">
        <v>697</v>
      </c>
      <c r="G20" s="94" t="s">
        <v>93</v>
      </c>
      <c r="H20" s="94" t="s">
        <v>94</v>
      </c>
      <c r="I20" s="94" t="s">
        <v>91</v>
      </c>
      <c r="J20" s="94"/>
      <c r="K20" s="94"/>
      <c r="L20" s="94" t="s">
        <v>99</v>
      </c>
      <c r="M20" s="95" t="s">
        <v>698</v>
      </c>
      <c r="N20" s="50">
        <v>150</v>
      </c>
      <c r="O20" s="100" t="s">
        <v>156</v>
      </c>
      <c r="P20" s="95" t="s">
        <v>95</v>
      </c>
      <c r="Q20">
        <f t="shared" si="1"/>
        <v>18</v>
      </c>
      <c r="R20">
        <f t="shared" si="2"/>
        <v>113807</v>
      </c>
    </row>
    <row r="21" spans="1:18" ht="13.5" customHeight="1">
      <c r="A21" s="75" t="str">
        <f t="shared" si="0"/>
        <v>14 106537</v>
      </c>
      <c r="B21" s="86" t="s">
        <v>689</v>
      </c>
      <c r="C21" s="83" t="s">
        <v>120</v>
      </c>
      <c r="D21" s="83">
        <v>621</v>
      </c>
      <c r="E21" s="84" t="s">
        <v>120</v>
      </c>
      <c r="F21" s="85" t="s">
        <v>456</v>
      </c>
      <c r="G21" s="94" t="s">
        <v>93</v>
      </c>
      <c r="H21" s="94" t="s">
        <v>96</v>
      </c>
      <c r="I21" s="94"/>
      <c r="J21" s="94"/>
      <c r="K21" s="94"/>
      <c r="L21" s="94" t="s">
        <v>99</v>
      </c>
      <c r="M21" s="95" t="s">
        <v>448</v>
      </c>
      <c r="N21" s="50">
        <v>146</v>
      </c>
      <c r="O21" s="100" t="s">
        <v>156</v>
      </c>
      <c r="P21" s="95" t="s">
        <v>658</v>
      </c>
      <c r="Q21">
        <f t="shared" si="1"/>
        <v>14</v>
      </c>
      <c r="R21">
        <f t="shared" si="2"/>
        <v>106537</v>
      </c>
    </row>
    <row r="22" spans="1:18" ht="13.5" customHeight="1">
      <c r="A22" s="75" t="str">
        <f t="shared" si="0"/>
        <v>14 106538</v>
      </c>
      <c r="B22" s="86" t="s">
        <v>689</v>
      </c>
      <c r="C22" s="83" t="s">
        <v>120</v>
      </c>
      <c r="D22" s="83">
        <v>621</v>
      </c>
      <c r="E22" s="84" t="s">
        <v>120</v>
      </c>
      <c r="F22" s="85" t="s">
        <v>457</v>
      </c>
      <c r="G22" s="94" t="s">
        <v>93</v>
      </c>
      <c r="H22" s="94" t="s">
        <v>94</v>
      </c>
      <c r="I22" s="94"/>
      <c r="J22" s="94"/>
      <c r="K22" s="94"/>
      <c r="L22" s="94" t="s">
        <v>99</v>
      </c>
      <c r="M22" s="95" t="s">
        <v>449</v>
      </c>
      <c r="N22" s="50">
        <v>179</v>
      </c>
      <c r="O22" s="100" t="s">
        <v>153</v>
      </c>
      <c r="P22" s="95" t="s">
        <v>658</v>
      </c>
      <c r="Q22">
        <f t="shared" si="1"/>
        <v>14</v>
      </c>
      <c r="R22">
        <f t="shared" si="2"/>
        <v>106538</v>
      </c>
    </row>
    <row r="23" spans="1:18" ht="13.5" customHeight="1">
      <c r="A23" s="75" t="str">
        <f t="shared" si="0"/>
        <v>15 108162</v>
      </c>
      <c r="B23" s="86" t="s">
        <v>689</v>
      </c>
      <c r="C23" s="83" t="s">
        <v>122</v>
      </c>
      <c r="D23" s="83">
        <v>3</v>
      </c>
      <c r="E23" s="84" t="s">
        <v>461</v>
      </c>
      <c r="F23" s="85" t="s">
        <v>522</v>
      </c>
      <c r="G23" s="94" t="s">
        <v>93</v>
      </c>
      <c r="H23" s="94" t="s">
        <v>94</v>
      </c>
      <c r="I23" s="94"/>
      <c r="J23" s="94"/>
      <c r="K23" s="94"/>
      <c r="L23" s="94" t="s">
        <v>99</v>
      </c>
      <c r="M23" s="95" t="s">
        <v>552</v>
      </c>
      <c r="N23" s="50">
        <v>152</v>
      </c>
      <c r="O23" s="100" t="s">
        <v>156</v>
      </c>
      <c r="P23" s="95" t="s">
        <v>100</v>
      </c>
      <c r="Q23">
        <f t="shared" si="1"/>
        <v>15</v>
      </c>
      <c r="R23">
        <f t="shared" si="2"/>
        <v>108162</v>
      </c>
    </row>
    <row r="24" spans="1:18" ht="13.5" customHeight="1">
      <c r="A24" s="75" t="str">
        <f t="shared" si="0"/>
        <v>8 95910</v>
      </c>
      <c r="B24" s="86" t="s">
        <v>689</v>
      </c>
      <c r="C24" s="83" t="s">
        <v>120</v>
      </c>
      <c r="D24" s="83">
        <v>4</v>
      </c>
      <c r="E24" s="84" t="s">
        <v>271</v>
      </c>
      <c r="F24" s="85" t="s">
        <v>272</v>
      </c>
      <c r="G24" s="94" t="s">
        <v>93</v>
      </c>
      <c r="H24" s="94" t="s">
        <v>94</v>
      </c>
      <c r="I24" s="94"/>
      <c r="J24" s="94"/>
      <c r="K24" s="94"/>
      <c r="L24" s="94" t="s">
        <v>99</v>
      </c>
      <c r="M24" s="95" t="s">
        <v>162</v>
      </c>
      <c r="N24" s="50">
        <v>175</v>
      </c>
      <c r="O24" s="100" t="s">
        <v>153</v>
      </c>
      <c r="P24" s="95" t="s">
        <v>132</v>
      </c>
      <c r="Q24">
        <f t="shared" si="1"/>
        <v>8</v>
      </c>
      <c r="R24">
        <f t="shared" si="2"/>
        <v>95910</v>
      </c>
    </row>
    <row r="25" spans="1:18" ht="13.5" customHeight="1">
      <c r="A25" s="75" t="str">
        <f t="shared" si="0"/>
        <v>14 106481</v>
      </c>
      <c r="B25" s="86" t="s">
        <v>689</v>
      </c>
      <c r="C25" s="83" t="s">
        <v>121</v>
      </c>
      <c r="D25" s="83">
        <v>235</v>
      </c>
      <c r="E25" s="84" t="s">
        <v>120</v>
      </c>
      <c r="F25" s="85" t="s">
        <v>458</v>
      </c>
      <c r="G25" s="94" t="s">
        <v>93</v>
      </c>
      <c r="H25" s="94" t="s">
        <v>96</v>
      </c>
      <c r="I25" s="94"/>
      <c r="J25" s="94"/>
      <c r="K25" s="94"/>
      <c r="L25" s="94" t="s">
        <v>92</v>
      </c>
      <c r="M25" s="95" t="s">
        <v>459</v>
      </c>
      <c r="N25" s="50">
        <v>153</v>
      </c>
      <c r="O25" s="100" t="s">
        <v>156</v>
      </c>
      <c r="P25" s="95" t="s">
        <v>95</v>
      </c>
      <c r="Q25">
        <f t="shared" si="1"/>
        <v>14</v>
      </c>
      <c r="R25">
        <f t="shared" si="2"/>
        <v>106481</v>
      </c>
    </row>
    <row r="26" spans="1:18" ht="13.5" customHeight="1">
      <c r="A26" s="75" t="str">
        <f t="shared" si="0"/>
        <v>10 100758</v>
      </c>
      <c r="B26" s="86" t="s">
        <v>689</v>
      </c>
      <c r="C26" s="83" t="s">
        <v>120</v>
      </c>
      <c r="D26" s="83">
        <v>4</v>
      </c>
      <c r="E26" s="84" t="s">
        <v>263</v>
      </c>
      <c r="F26" s="85" t="s">
        <v>273</v>
      </c>
      <c r="G26" s="94" t="s">
        <v>93</v>
      </c>
      <c r="H26" s="94" t="s">
        <v>94</v>
      </c>
      <c r="I26" s="94"/>
      <c r="J26" s="94"/>
      <c r="K26" s="94"/>
      <c r="L26" s="94" t="s">
        <v>99</v>
      </c>
      <c r="M26" s="95" t="s">
        <v>163</v>
      </c>
      <c r="N26" s="50">
        <v>174</v>
      </c>
      <c r="O26" s="100" t="s">
        <v>156</v>
      </c>
      <c r="P26" s="95" t="s">
        <v>132</v>
      </c>
      <c r="Q26">
        <f t="shared" si="1"/>
        <v>10</v>
      </c>
      <c r="R26">
        <f t="shared" si="2"/>
        <v>100758</v>
      </c>
    </row>
    <row r="27" spans="1:18" ht="13.5" customHeight="1">
      <c r="A27" s="75" t="str">
        <f t="shared" si="0"/>
        <v>2 64647</v>
      </c>
      <c r="B27" s="86" t="s">
        <v>689</v>
      </c>
      <c r="C27" s="83" t="s">
        <v>121</v>
      </c>
      <c r="D27" s="83">
        <v>235</v>
      </c>
      <c r="E27" s="84" t="s">
        <v>268</v>
      </c>
      <c r="F27" s="85" t="s">
        <v>274</v>
      </c>
      <c r="G27" s="94" t="s">
        <v>93</v>
      </c>
      <c r="H27" s="94" t="s">
        <v>94</v>
      </c>
      <c r="I27" s="94"/>
      <c r="J27" s="94"/>
      <c r="K27" s="94"/>
      <c r="L27" s="94" t="s">
        <v>92</v>
      </c>
      <c r="M27" s="95" t="s">
        <v>164</v>
      </c>
      <c r="N27" s="50">
        <v>184</v>
      </c>
      <c r="O27" s="100" t="s">
        <v>153</v>
      </c>
      <c r="P27" s="95" t="s">
        <v>95</v>
      </c>
      <c r="Q27">
        <f t="shared" si="1"/>
        <v>2</v>
      </c>
      <c r="R27">
        <f t="shared" si="2"/>
        <v>64647</v>
      </c>
    </row>
    <row r="28" spans="1:18" ht="13.5" customHeight="1">
      <c r="A28" s="75" t="str">
        <f t="shared" si="0"/>
        <v>8 96890</v>
      </c>
      <c r="B28" s="86" t="s">
        <v>689</v>
      </c>
      <c r="C28" s="83" t="s">
        <v>122</v>
      </c>
      <c r="D28" s="83">
        <v>1</v>
      </c>
      <c r="E28" s="84" t="s">
        <v>271</v>
      </c>
      <c r="F28" s="85" t="s">
        <v>276</v>
      </c>
      <c r="G28" s="94" t="s">
        <v>93</v>
      </c>
      <c r="H28" s="94" t="s">
        <v>96</v>
      </c>
      <c r="I28" s="94"/>
      <c r="J28" s="94"/>
      <c r="K28" s="94"/>
      <c r="L28" s="94" t="s">
        <v>99</v>
      </c>
      <c r="M28" s="95" t="s">
        <v>460</v>
      </c>
      <c r="N28" s="50">
        <v>163</v>
      </c>
      <c r="O28" s="100" t="s">
        <v>156</v>
      </c>
      <c r="P28" s="95" t="s">
        <v>103</v>
      </c>
      <c r="Q28">
        <f t="shared" si="1"/>
        <v>8</v>
      </c>
      <c r="R28">
        <f t="shared" si="2"/>
        <v>96890</v>
      </c>
    </row>
    <row r="29" spans="1:18" ht="13.5" customHeight="1">
      <c r="A29" s="75" t="str">
        <f t="shared" si="0"/>
        <v>18 114116</v>
      </c>
      <c r="B29" s="86" t="s">
        <v>689</v>
      </c>
      <c r="C29" s="83" t="s">
        <v>122</v>
      </c>
      <c r="D29" s="83">
        <v>1</v>
      </c>
      <c r="E29" s="84" t="s">
        <v>690</v>
      </c>
      <c r="F29" s="85" t="s">
        <v>699</v>
      </c>
      <c r="G29" s="94" t="s">
        <v>93</v>
      </c>
      <c r="H29" s="94" t="s">
        <v>94</v>
      </c>
      <c r="I29" s="94" t="s">
        <v>91</v>
      </c>
      <c r="J29" s="94"/>
      <c r="K29" s="94"/>
      <c r="L29" s="94" t="s">
        <v>99</v>
      </c>
      <c r="M29" s="95" t="s">
        <v>700</v>
      </c>
      <c r="N29" s="50">
        <v>136</v>
      </c>
      <c r="O29" s="100" t="s">
        <v>156</v>
      </c>
      <c r="P29" s="95" t="s">
        <v>103</v>
      </c>
      <c r="Q29">
        <f t="shared" si="1"/>
        <v>18</v>
      </c>
      <c r="R29">
        <f t="shared" si="2"/>
        <v>114116</v>
      </c>
    </row>
    <row r="30" spans="1:18" ht="13.5" customHeight="1">
      <c r="A30" s="75" t="str">
        <f t="shared" si="0"/>
        <v>10 100759</v>
      </c>
      <c r="B30" s="86" t="s">
        <v>689</v>
      </c>
      <c r="C30" s="83" t="s">
        <v>121</v>
      </c>
      <c r="D30" s="83">
        <v>235</v>
      </c>
      <c r="E30" s="84" t="s">
        <v>263</v>
      </c>
      <c r="F30" s="85" t="s">
        <v>277</v>
      </c>
      <c r="G30" s="94" t="s">
        <v>93</v>
      </c>
      <c r="H30" s="94" t="s">
        <v>96</v>
      </c>
      <c r="I30" s="94"/>
      <c r="J30" s="94"/>
      <c r="K30" s="94"/>
      <c r="L30" s="94" t="s">
        <v>99</v>
      </c>
      <c r="M30" s="95" t="s">
        <v>165</v>
      </c>
      <c r="N30" s="50">
        <v>156</v>
      </c>
      <c r="O30" s="100" t="s">
        <v>156</v>
      </c>
      <c r="P30" s="95" t="s">
        <v>95</v>
      </c>
      <c r="Q30">
        <f t="shared" si="1"/>
        <v>10</v>
      </c>
      <c r="R30">
        <f t="shared" si="2"/>
        <v>100759</v>
      </c>
    </row>
    <row r="31" spans="1:18" ht="13.5" customHeight="1">
      <c r="A31" s="75" t="str">
        <f t="shared" si="0"/>
        <v>10 100753</v>
      </c>
      <c r="B31" s="86" t="s">
        <v>689</v>
      </c>
      <c r="C31" s="83" t="s">
        <v>121</v>
      </c>
      <c r="D31" s="83">
        <v>235</v>
      </c>
      <c r="E31" s="84" t="s">
        <v>263</v>
      </c>
      <c r="F31" s="85" t="s">
        <v>278</v>
      </c>
      <c r="G31" s="94" t="s">
        <v>93</v>
      </c>
      <c r="H31" s="94" t="s">
        <v>94</v>
      </c>
      <c r="I31" s="94"/>
      <c r="J31" s="94"/>
      <c r="K31" s="94"/>
      <c r="L31" s="94" t="s">
        <v>99</v>
      </c>
      <c r="M31" s="95" t="s">
        <v>166</v>
      </c>
      <c r="N31" s="50">
        <v>191</v>
      </c>
      <c r="O31" s="100" t="s">
        <v>168</v>
      </c>
      <c r="P31" s="95" t="s">
        <v>95</v>
      </c>
      <c r="Q31">
        <f t="shared" si="1"/>
        <v>10</v>
      </c>
      <c r="R31">
        <f t="shared" si="2"/>
        <v>100753</v>
      </c>
    </row>
    <row r="32" spans="1:18" ht="13.5" customHeight="1">
      <c r="A32" s="75" t="str">
        <f t="shared" si="0"/>
        <v>18 114119</v>
      </c>
      <c r="B32" s="86" t="s">
        <v>689</v>
      </c>
      <c r="C32" s="83" t="s">
        <v>122</v>
      </c>
      <c r="D32" s="83">
        <v>1</v>
      </c>
      <c r="E32" s="84" t="s">
        <v>690</v>
      </c>
      <c r="F32" s="85" t="s">
        <v>701</v>
      </c>
      <c r="G32" s="94" t="s">
        <v>93</v>
      </c>
      <c r="H32" s="94" t="s">
        <v>98</v>
      </c>
      <c r="I32" s="94" t="s">
        <v>91</v>
      </c>
      <c r="J32" s="94"/>
      <c r="K32" s="94"/>
      <c r="L32" s="94" t="s">
        <v>99</v>
      </c>
      <c r="M32" s="95" t="s">
        <v>702</v>
      </c>
      <c r="N32" s="50">
        <v>144</v>
      </c>
      <c r="O32" s="100" t="s">
        <v>156</v>
      </c>
      <c r="P32" s="95" t="s">
        <v>103</v>
      </c>
      <c r="Q32">
        <f t="shared" si="1"/>
        <v>18</v>
      </c>
      <c r="R32">
        <f t="shared" si="2"/>
        <v>114119</v>
      </c>
    </row>
    <row r="33" spans="1:18" ht="13.5" customHeight="1">
      <c r="A33" s="75" t="str">
        <f t="shared" si="0"/>
        <v>15 107721</v>
      </c>
      <c r="B33" s="86" t="s">
        <v>689</v>
      </c>
      <c r="C33" s="83" t="s">
        <v>121</v>
      </c>
      <c r="D33" s="83">
        <v>475</v>
      </c>
      <c r="E33" s="84" t="s">
        <v>461</v>
      </c>
      <c r="F33" s="85" t="s">
        <v>523</v>
      </c>
      <c r="G33" s="94" t="s">
        <v>99</v>
      </c>
      <c r="H33" s="94" t="s">
        <v>656</v>
      </c>
      <c r="I33" s="94"/>
      <c r="J33" s="94"/>
      <c r="K33" s="94"/>
      <c r="L33" s="94" t="s">
        <v>99</v>
      </c>
      <c r="M33" s="95" t="s">
        <v>553</v>
      </c>
      <c r="N33" s="50">
        <v>174</v>
      </c>
      <c r="O33" s="100" t="s">
        <v>153</v>
      </c>
      <c r="P33" s="95" t="s">
        <v>102</v>
      </c>
      <c r="Q33">
        <f t="shared" si="1"/>
        <v>15</v>
      </c>
      <c r="R33">
        <f t="shared" si="2"/>
        <v>107721</v>
      </c>
    </row>
    <row r="34" spans="1:18" ht="13.5" customHeight="1">
      <c r="A34" s="75" t="str">
        <f t="shared" si="0"/>
        <v>10 99570</v>
      </c>
      <c r="B34" s="86" t="s">
        <v>689</v>
      </c>
      <c r="C34" s="83" t="s">
        <v>122</v>
      </c>
      <c r="D34" s="83">
        <v>2</v>
      </c>
      <c r="E34" s="84" t="s">
        <v>263</v>
      </c>
      <c r="F34" s="85" t="s">
        <v>280</v>
      </c>
      <c r="G34" s="94" t="s">
        <v>93</v>
      </c>
      <c r="H34" s="94" t="s">
        <v>656</v>
      </c>
      <c r="I34" s="94"/>
      <c r="J34" s="94"/>
      <c r="K34" s="94"/>
      <c r="L34" s="94" t="s">
        <v>99</v>
      </c>
      <c r="M34" s="95" t="s">
        <v>167</v>
      </c>
      <c r="N34" s="50">
        <v>195</v>
      </c>
      <c r="O34" s="100" t="s">
        <v>168</v>
      </c>
      <c r="P34" s="95" t="s">
        <v>97</v>
      </c>
      <c r="Q34">
        <f t="shared" si="1"/>
        <v>10</v>
      </c>
      <c r="R34">
        <f t="shared" si="2"/>
        <v>99570</v>
      </c>
    </row>
    <row r="35" spans="1:18" ht="13.5" customHeight="1">
      <c r="A35" s="75" t="str">
        <f t="shared" si="0"/>
        <v>12 104435</v>
      </c>
      <c r="B35" s="86" t="s">
        <v>689</v>
      </c>
      <c r="C35" s="83" t="s">
        <v>121</v>
      </c>
      <c r="D35" s="83">
        <v>476</v>
      </c>
      <c r="E35" s="84" t="s">
        <v>136</v>
      </c>
      <c r="F35" s="85" t="s">
        <v>703</v>
      </c>
      <c r="G35" s="94" t="s">
        <v>99</v>
      </c>
      <c r="H35" s="94" t="s">
        <v>101</v>
      </c>
      <c r="I35" s="94"/>
      <c r="J35" s="94"/>
      <c r="K35" s="94"/>
      <c r="L35" s="94" t="s">
        <v>99</v>
      </c>
      <c r="M35" s="95" t="s">
        <v>704</v>
      </c>
      <c r="N35" s="50">
        <v>174</v>
      </c>
      <c r="O35" s="100" t="s">
        <v>153</v>
      </c>
      <c r="P35" s="95" t="s">
        <v>107</v>
      </c>
      <c r="Q35">
        <f t="shared" si="1"/>
        <v>12</v>
      </c>
      <c r="R35">
        <f t="shared" si="2"/>
        <v>104435</v>
      </c>
    </row>
    <row r="36" spans="1:18" ht="13.5" customHeight="1">
      <c r="A36" s="75" t="str">
        <f t="shared" si="0"/>
        <v>86 40265</v>
      </c>
      <c r="B36" s="86" t="s">
        <v>689</v>
      </c>
      <c r="C36" s="83" t="s">
        <v>121</v>
      </c>
      <c r="D36" s="83">
        <v>235</v>
      </c>
      <c r="E36" s="84" t="s">
        <v>125</v>
      </c>
      <c r="F36" s="85" t="s">
        <v>281</v>
      </c>
      <c r="G36" s="94" t="s">
        <v>93</v>
      </c>
      <c r="H36" s="94" t="s">
        <v>98</v>
      </c>
      <c r="I36" s="94"/>
      <c r="J36" s="94"/>
      <c r="K36" s="94"/>
      <c r="L36" s="94" t="s">
        <v>92</v>
      </c>
      <c r="M36" s="95" t="s">
        <v>169</v>
      </c>
      <c r="N36" s="50">
        <v>184</v>
      </c>
      <c r="O36" s="100" t="s">
        <v>153</v>
      </c>
      <c r="P36" s="95" t="s">
        <v>95</v>
      </c>
      <c r="Q36">
        <f t="shared" si="1"/>
        <v>86</v>
      </c>
      <c r="R36">
        <f t="shared" si="2"/>
        <v>40265</v>
      </c>
    </row>
    <row r="37" spans="1:18" ht="13.5" customHeight="1">
      <c r="A37" s="75" t="str">
        <f t="shared" si="0"/>
        <v>7 94440</v>
      </c>
      <c r="B37" s="86" t="s">
        <v>689</v>
      </c>
      <c r="C37" s="83" t="s">
        <v>121</v>
      </c>
      <c r="D37" s="83">
        <v>235</v>
      </c>
      <c r="E37" s="84" t="s">
        <v>270</v>
      </c>
      <c r="F37" s="85" t="s">
        <v>282</v>
      </c>
      <c r="G37" s="94" t="s">
        <v>93</v>
      </c>
      <c r="H37" s="94" t="s">
        <v>94</v>
      </c>
      <c r="I37" s="94"/>
      <c r="J37" s="94"/>
      <c r="K37" s="94"/>
      <c r="L37" s="94" t="s">
        <v>92</v>
      </c>
      <c r="M37" s="95" t="s">
        <v>170</v>
      </c>
      <c r="N37" s="50">
        <v>186</v>
      </c>
      <c r="O37" s="100" t="s">
        <v>153</v>
      </c>
      <c r="P37" s="95" t="s">
        <v>95</v>
      </c>
      <c r="Q37">
        <f t="shared" si="1"/>
        <v>7</v>
      </c>
      <c r="R37">
        <f t="shared" si="2"/>
        <v>94440</v>
      </c>
    </row>
    <row r="38" spans="1:18" ht="13.5" customHeight="1">
      <c r="A38" s="75" t="str">
        <f t="shared" si="0"/>
        <v>10 100224</v>
      </c>
      <c r="B38" s="86" t="s">
        <v>689</v>
      </c>
      <c r="C38" s="83" t="s">
        <v>121</v>
      </c>
      <c r="D38" s="83">
        <v>476</v>
      </c>
      <c r="E38" s="84" t="s">
        <v>263</v>
      </c>
      <c r="F38" s="85" t="s">
        <v>705</v>
      </c>
      <c r="G38" s="94" t="s">
        <v>93</v>
      </c>
      <c r="H38" s="94" t="s">
        <v>98</v>
      </c>
      <c r="I38" s="94"/>
      <c r="J38" s="94"/>
      <c r="K38" s="94"/>
      <c r="L38" s="94" t="s">
        <v>99</v>
      </c>
      <c r="M38" s="95" t="s">
        <v>706</v>
      </c>
      <c r="N38" s="50">
        <v>165</v>
      </c>
      <c r="O38" s="100" t="s">
        <v>156</v>
      </c>
      <c r="P38" s="95" t="s">
        <v>107</v>
      </c>
      <c r="Q38">
        <f t="shared" si="1"/>
        <v>10</v>
      </c>
      <c r="R38">
        <f t="shared" si="2"/>
        <v>100224</v>
      </c>
    </row>
    <row r="39" spans="1:18" ht="13.5" customHeight="1">
      <c r="A39" s="75" t="str">
        <f t="shared" si="0"/>
        <v>18 113803</v>
      </c>
      <c r="B39" s="86" t="s">
        <v>689</v>
      </c>
      <c r="C39" s="83" t="s">
        <v>121</v>
      </c>
      <c r="D39" s="83">
        <v>235</v>
      </c>
      <c r="E39" s="84" t="s">
        <v>690</v>
      </c>
      <c r="F39" s="85" t="s">
        <v>707</v>
      </c>
      <c r="G39" s="94" t="s">
        <v>93</v>
      </c>
      <c r="H39" s="94" t="s">
        <v>94</v>
      </c>
      <c r="I39" s="94" t="s">
        <v>91</v>
      </c>
      <c r="J39" s="94"/>
      <c r="K39" s="94"/>
      <c r="L39" s="94" t="s">
        <v>92</v>
      </c>
      <c r="M39" s="95" t="s">
        <v>708</v>
      </c>
      <c r="N39" s="50">
        <v>135</v>
      </c>
      <c r="O39" s="100" t="s">
        <v>156</v>
      </c>
      <c r="P39" s="95" t="s">
        <v>95</v>
      </c>
      <c r="Q39">
        <f t="shared" si="1"/>
        <v>18</v>
      </c>
      <c r="R39">
        <f t="shared" si="2"/>
        <v>113803</v>
      </c>
    </row>
    <row r="40" spans="1:18" ht="13.5" customHeight="1">
      <c r="A40" s="75" t="str">
        <f t="shared" si="0"/>
        <v>15 107442</v>
      </c>
      <c r="B40" s="86" t="s">
        <v>689</v>
      </c>
      <c r="C40" s="83" t="s">
        <v>121</v>
      </c>
      <c r="D40" s="83">
        <v>235</v>
      </c>
      <c r="E40" s="84" t="s">
        <v>461</v>
      </c>
      <c r="F40" s="85" t="s">
        <v>524</v>
      </c>
      <c r="G40" s="94" t="s">
        <v>93</v>
      </c>
      <c r="H40" s="94" t="s">
        <v>94</v>
      </c>
      <c r="I40" s="94"/>
      <c r="J40" s="94"/>
      <c r="K40" s="94"/>
      <c r="L40" s="94" t="s">
        <v>99</v>
      </c>
      <c r="M40" s="95" t="s">
        <v>554</v>
      </c>
      <c r="N40" s="50">
        <v>189</v>
      </c>
      <c r="O40" s="100" t="s">
        <v>153</v>
      </c>
      <c r="P40" s="95" t="s">
        <v>95</v>
      </c>
      <c r="Q40">
        <f t="shared" si="1"/>
        <v>15</v>
      </c>
      <c r="R40">
        <f t="shared" si="2"/>
        <v>107442</v>
      </c>
    </row>
    <row r="41" spans="1:18" ht="13.5" customHeight="1">
      <c r="A41" s="75" t="str">
        <f t="shared" si="0"/>
        <v>9 97588</v>
      </c>
      <c r="B41" s="86" t="s">
        <v>689</v>
      </c>
      <c r="C41" s="83" t="s">
        <v>121</v>
      </c>
      <c r="D41" s="83">
        <v>235</v>
      </c>
      <c r="E41" s="84" t="s">
        <v>262</v>
      </c>
      <c r="F41" s="85" t="s">
        <v>283</v>
      </c>
      <c r="G41" s="94" t="s">
        <v>99</v>
      </c>
      <c r="H41" s="94" t="s">
        <v>98</v>
      </c>
      <c r="I41" s="94"/>
      <c r="J41" s="94"/>
      <c r="K41" s="94"/>
      <c r="L41" s="94" t="s">
        <v>92</v>
      </c>
      <c r="M41" s="95" t="s">
        <v>171</v>
      </c>
      <c r="N41" s="50">
        <v>129</v>
      </c>
      <c r="O41" s="100" t="s">
        <v>156</v>
      </c>
      <c r="P41" s="95" t="s">
        <v>95</v>
      </c>
      <c r="Q41">
        <f t="shared" si="1"/>
        <v>9</v>
      </c>
      <c r="R41">
        <f t="shared" si="2"/>
        <v>97588</v>
      </c>
    </row>
    <row r="42" spans="1:18" ht="13.5" customHeight="1">
      <c r="A42" s="75" t="str">
        <f t="shared" si="0"/>
        <v>9 97589</v>
      </c>
      <c r="B42" s="86" t="s">
        <v>689</v>
      </c>
      <c r="C42" s="83" t="s">
        <v>121</v>
      </c>
      <c r="D42" s="83">
        <v>235</v>
      </c>
      <c r="E42" s="84" t="s">
        <v>262</v>
      </c>
      <c r="F42" s="85" t="s">
        <v>284</v>
      </c>
      <c r="G42" s="94" t="s">
        <v>93</v>
      </c>
      <c r="H42" s="94" t="s">
        <v>98</v>
      </c>
      <c r="I42" s="94"/>
      <c r="J42" s="94"/>
      <c r="K42" s="94"/>
      <c r="L42" s="94" t="s">
        <v>92</v>
      </c>
      <c r="M42" s="95" t="s">
        <v>172</v>
      </c>
      <c r="N42" s="50">
        <v>158</v>
      </c>
      <c r="O42" s="100" t="s">
        <v>156</v>
      </c>
      <c r="P42" s="95" t="s">
        <v>95</v>
      </c>
      <c r="Q42">
        <f t="shared" si="1"/>
        <v>9</v>
      </c>
      <c r="R42">
        <f t="shared" si="2"/>
        <v>97589</v>
      </c>
    </row>
    <row r="43" spans="1:18" ht="13.5" customHeight="1">
      <c r="A43" s="75" t="str">
        <f t="shared" si="0"/>
        <v>18 114511</v>
      </c>
      <c r="B43" s="86" t="s">
        <v>689</v>
      </c>
      <c r="C43" s="83" t="s">
        <v>122</v>
      </c>
      <c r="D43" s="83">
        <v>2</v>
      </c>
      <c r="E43" s="84" t="s">
        <v>690</v>
      </c>
      <c r="F43" s="85" t="s">
        <v>709</v>
      </c>
      <c r="G43" s="94" t="s">
        <v>99</v>
      </c>
      <c r="H43" s="94" t="s">
        <v>104</v>
      </c>
      <c r="I43" s="94" t="s">
        <v>91</v>
      </c>
      <c r="J43" s="94"/>
      <c r="K43" s="94"/>
      <c r="L43" s="94" t="s">
        <v>99</v>
      </c>
      <c r="M43" s="95" t="s">
        <v>710</v>
      </c>
      <c r="N43" s="50">
        <v>127</v>
      </c>
      <c r="O43" s="100" t="s">
        <v>156</v>
      </c>
      <c r="P43" s="95" t="s">
        <v>97</v>
      </c>
      <c r="Q43">
        <f t="shared" si="1"/>
        <v>18</v>
      </c>
      <c r="R43">
        <f t="shared" si="2"/>
        <v>114511</v>
      </c>
    </row>
    <row r="44" spans="1:18" ht="13.5" customHeight="1">
      <c r="A44" s="75" t="str">
        <f t="shared" si="0"/>
        <v>7 93642</v>
      </c>
      <c r="B44" s="86" t="s">
        <v>689</v>
      </c>
      <c r="C44" s="83" t="s">
        <v>120</v>
      </c>
      <c r="D44" s="83">
        <v>5</v>
      </c>
      <c r="E44" s="84" t="s">
        <v>270</v>
      </c>
      <c r="F44" s="85" t="s">
        <v>582</v>
      </c>
      <c r="G44" s="94" t="s">
        <v>93</v>
      </c>
      <c r="H44" s="94" t="s">
        <v>101</v>
      </c>
      <c r="I44" s="94"/>
      <c r="J44" s="94"/>
      <c r="K44" s="94"/>
      <c r="L44" s="94" t="s">
        <v>99</v>
      </c>
      <c r="M44" s="95" t="s">
        <v>600</v>
      </c>
      <c r="N44" s="50">
        <v>160</v>
      </c>
      <c r="O44" s="100" t="s">
        <v>156</v>
      </c>
      <c r="P44" s="95" t="s">
        <v>142</v>
      </c>
      <c r="Q44">
        <f t="shared" si="1"/>
        <v>7</v>
      </c>
      <c r="R44">
        <f t="shared" si="2"/>
        <v>93642</v>
      </c>
    </row>
    <row r="45" spans="1:18" ht="13.5" customHeight="1">
      <c r="A45" s="75" t="str">
        <f t="shared" si="0"/>
        <v>12 104424</v>
      </c>
      <c r="B45" s="86" t="s">
        <v>689</v>
      </c>
      <c r="C45" s="83" t="s">
        <v>120</v>
      </c>
      <c r="D45" s="83">
        <v>4</v>
      </c>
      <c r="E45" s="84" t="s">
        <v>136</v>
      </c>
      <c r="F45" s="85" t="s">
        <v>285</v>
      </c>
      <c r="G45" s="94" t="s">
        <v>99</v>
      </c>
      <c r="H45" s="94" t="s">
        <v>656</v>
      </c>
      <c r="I45" s="94"/>
      <c r="J45" s="94"/>
      <c r="K45" s="94"/>
      <c r="L45" s="94" t="s">
        <v>99</v>
      </c>
      <c r="M45" s="95" t="s">
        <v>173</v>
      </c>
      <c r="N45" s="50">
        <v>157</v>
      </c>
      <c r="O45" s="100" t="s">
        <v>156</v>
      </c>
      <c r="P45" s="97" t="s">
        <v>132</v>
      </c>
      <c r="Q45">
        <f t="shared" si="1"/>
        <v>12</v>
      </c>
      <c r="R45">
        <f t="shared" si="2"/>
        <v>104424</v>
      </c>
    </row>
    <row r="46" spans="1:18" ht="13.5" customHeight="1">
      <c r="A46" s="75" t="str">
        <f t="shared" si="0"/>
        <v>14 106046</v>
      </c>
      <c r="B46" s="86" t="s">
        <v>689</v>
      </c>
      <c r="C46" s="83" t="s">
        <v>120</v>
      </c>
      <c r="D46" s="83">
        <v>4</v>
      </c>
      <c r="E46" s="84" t="s">
        <v>120</v>
      </c>
      <c r="F46" s="85" t="s">
        <v>462</v>
      </c>
      <c r="G46" s="94" t="s">
        <v>99</v>
      </c>
      <c r="H46" s="94" t="s">
        <v>94</v>
      </c>
      <c r="I46" s="94"/>
      <c r="J46" s="94"/>
      <c r="K46" s="94"/>
      <c r="L46" s="94" t="s">
        <v>99</v>
      </c>
      <c r="M46" s="95" t="s">
        <v>463</v>
      </c>
      <c r="N46" s="50">
        <v>143</v>
      </c>
      <c r="O46" s="100" t="s">
        <v>156</v>
      </c>
      <c r="P46" s="95" t="s">
        <v>132</v>
      </c>
      <c r="Q46">
        <f t="shared" si="1"/>
        <v>14</v>
      </c>
      <c r="R46">
        <f t="shared" si="2"/>
        <v>106046</v>
      </c>
    </row>
    <row r="47" spans="1:18" ht="13.5" customHeight="1">
      <c r="A47" s="75" t="str">
        <f t="shared" si="0"/>
        <v>14 106919</v>
      </c>
      <c r="B47" s="86" t="s">
        <v>689</v>
      </c>
      <c r="C47" s="83" t="s">
        <v>120</v>
      </c>
      <c r="D47" s="83">
        <v>4</v>
      </c>
      <c r="E47" s="84" t="s">
        <v>120</v>
      </c>
      <c r="F47" s="85" t="s">
        <v>464</v>
      </c>
      <c r="G47" s="94" t="s">
        <v>99</v>
      </c>
      <c r="H47" s="94" t="s">
        <v>98</v>
      </c>
      <c r="I47" s="94"/>
      <c r="J47" s="94"/>
      <c r="K47" s="94"/>
      <c r="L47" s="94" t="s">
        <v>99</v>
      </c>
      <c r="M47" s="95" t="s">
        <v>465</v>
      </c>
      <c r="N47" s="50">
        <v>136</v>
      </c>
      <c r="O47" s="100" t="s">
        <v>156</v>
      </c>
      <c r="P47" s="95" t="s">
        <v>132</v>
      </c>
      <c r="Q47">
        <f t="shared" si="1"/>
        <v>14</v>
      </c>
      <c r="R47">
        <f t="shared" si="2"/>
        <v>106919</v>
      </c>
    </row>
    <row r="48" spans="1:18" ht="13.5" customHeight="1">
      <c r="A48" s="75" t="str">
        <f t="shared" si="0"/>
        <v>98 61038</v>
      </c>
      <c r="B48" s="86" t="s">
        <v>689</v>
      </c>
      <c r="C48" s="83" t="s">
        <v>121</v>
      </c>
      <c r="D48" s="83">
        <v>235</v>
      </c>
      <c r="E48" s="84" t="s">
        <v>123</v>
      </c>
      <c r="F48" s="85" t="s">
        <v>286</v>
      </c>
      <c r="G48" s="94" t="s">
        <v>93</v>
      </c>
      <c r="H48" s="94" t="s">
        <v>96</v>
      </c>
      <c r="I48" s="94"/>
      <c r="J48" s="94"/>
      <c r="K48" s="94"/>
      <c r="L48" s="94" t="s">
        <v>92</v>
      </c>
      <c r="M48" s="95" t="s">
        <v>174</v>
      </c>
      <c r="N48" s="50">
        <v>161</v>
      </c>
      <c r="O48" s="100" t="s">
        <v>156</v>
      </c>
      <c r="P48" s="95" t="s">
        <v>95</v>
      </c>
      <c r="Q48">
        <f t="shared" si="1"/>
        <v>98</v>
      </c>
      <c r="R48">
        <f t="shared" si="2"/>
        <v>61038</v>
      </c>
    </row>
    <row r="49" spans="1:18" ht="13.5" customHeight="1">
      <c r="A49" s="75" t="str">
        <f t="shared" si="0"/>
        <v>93 70542</v>
      </c>
      <c r="B49" s="86" t="s">
        <v>689</v>
      </c>
      <c r="C49" s="83" t="s">
        <v>121</v>
      </c>
      <c r="D49" s="83">
        <v>235</v>
      </c>
      <c r="E49" s="84" t="s">
        <v>131</v>
      </c>
      <c r="F49" s="85" t="s">
        <v>287</v>
      </c>
      <c r="G49" s="94" t="s">
        <v>99</v>
      </c>
      <c r="H49" s="94" t="s">
        <v>96</v>
      </c>
      <c r="I49" s="94"/>
      <c r="J49" s="94"/>
      <c r="K49" s="94"/>
      <c r="L49" s="94" t="s">
        <v>92</v>
      </c>
      <c r="M49" s="95" t="s">
        <v>175</v>
      </c>
      <c r="N49" s="50">
        <v>162</v>
      </c>
      <c r="O49" s="100" t="s">
        <v>153</v>
      </c>
      <c r="P49" s="95" t="s">
        <v>95</v>
      </c>
      <c r="Q49">
        <f t="shared" si="1"/>
        <v>93</v>
      </c>
      <c r="R49">
        <f t="shared" si="2"/>
        <v>70542</v>
      </c>
    </row>
    <row r="50" spans="1:18" ht="13.5" customHeight="1">
      <c r="A50" s="75" t="str">
        <f t="shared" si="0"/>
        <v>79 17371</v>
      </c>
      <c r="B50" s="86" t="s">
        <v>689</v>
      </c>
      <c r="C50" s="83" t="s">
        <v>121</v>
      </c>
      <c r="D50" s="83">
        <v>476</v>
      </c>
      <c r="E50" s="84" t="s">
        <v>124</v>
      </c>
      <c r="F50" s="85" t="s">
        <v>288</v>
      </c>
      <c r="G50" s="94" t="s">
        <v>99</v>
      </c>
      <c r="H50" s="94" t="s">
        <v>101</v>
      </c>
      <c r="I50" s="94"/>
      <c r="J50" s="94"/>
      <c r="K50" s="94"/>
      <c r="L50" s="94" t="s">
        <v>92</v>
      </c>
      <c r="M50" s="95" t="s">
        <v>176</v>
      </c>
      <c r="N50" s="50">
        <v>144</v>
      </c>
      <c r="O50" s="100" t="s">
        <v>156</v>
      </c>
      <c r="P50" s="95" t="s">
        <v>107</v>
      </c>
      <c r="Q50">
        <f t="shared" si="1"/>
        <v>79</v>
      </c>
      <c r="R50">
        <f t="shared" si="2"/>
        <v>17371</v>
      </c>
    </row>
    <row r="51" spans="1:18" ht="13.5" customHeight="1">
      <c r="A51" s="75" t="str">
        <f t="shared" si="0"/>
        <v>86 508</v>
      </c>
      <c r="B51" s="86" t="s">
        <v>689</v>
      </c>
      <c r="C51" s="83" t="s">
        <v>121</v>
      </c>
      <c r="D51" s="83">
        <v>476</v>
      </c>
      <c r="E51" s="84" t="s">
        <v>125</v>
      </c>
      <c r="F51" s="85" t="s">
        <v>289</v>
      </c>
      <c r="G51" s="94" t="s">
        <v>93</v>
      </c>
      <c r="H51" s="94" t="s">
        <v>101</v>
      </c>
      <c r="I51" s="94"/>
      <c r="J51" s="94"/>
      <c r="K51" s="94"/>
      <c r="L51" s="94" t="s">
        <v>92</v>
      </c>
      <c r="M51" s="95" t="s">
        <v>177</v>
      </c>
      <c r="N51" s="50">
        <v>166</v>
      </c>
      <c r="O51" s="100" t="s">
        <v>156</v>
      </c>
      <c r="P51" s="95" t="s">
        <v>107</v>
      </c>
      <c r="Q51">
        <f t="shared" si="1"/>
        <v>86</v>
      </c>
      <c r="R51">
        <f t="shared" si="2"/>
        <v>508</v>
      </c>
    </row>
    <row r="52" spans="1:18" ht="13.5" customHeight="1">
      <c r="A52" s="75" t="str">
        <f t="shared" si="0"/>
        <v>14 107103</v>
      </c>
      <c r="B52" s="86" t="s">
        <v>689</v>
      </c>
      <c r="C52" s="83" t="s">
        <v>120</v>
      </c>
      <c r="D52" s="83">
        <v>4</v>
      </c>
      <c r="E52" s="84" t="s">
        <v>120</v>
      </c>
      <c r="F52" s="85" t="s">
        <v>466</v>
      </c>
      <c r="G52" s="94" t="s">
        <v>93</v>
      </c>
      <c r="H52" s="94" t="s">
        <v>98</v>
      </c>
      <c r="I52" s="94"/>
      <c r="J52" s="94"/>
      <c r="K52" s="94"/>
      <c r="L52" s="94" t="s">
        <v>99</v>
      </c>
      <c r="M52" s="95" t="s">
        <v>467</v>
      </c>
      <c r="N52" s="50">
        <v>162</v>
      </c>
      <c r="O52" s="100" t="s">
        <v>156</v>
      </c>
      <c r="P52" s="95" t="s">
        <v>132</v>
      </c>
      <c r="Q52">
        <f t="shared" si="1"/>
        <v>14</v>
      </c>
      <c r="R52">
        <f t="shared" si="2"/>
        <v>107103</v>
      </c>
    </row>
    <row r="53" spans="1:18" ht="13.5" customHeight="1">
      <c r="A53" s="75" t="str">
        <f t="shared" si="0"/>
        <v>15 107288</v>
      </c>
      <c r="B53" s="86" t="s">
        <v>689</v>
      </c>
      <c r="C53" s="83" t="s">
        <v>121</v>
      </c>
      <c r="D53" s="83">
        <v>235</v>
      </c>
      <c r="E53" s="84" t="s">
        <v>461</v>
      </c>
      <c r="F53" s="85" t="s">
        <v>468</v>
      </c>
      <c r="G53" s="94" t="s">
        <v>93</v>
      </c>
      <c r="H53" s="94" t="s">
        <v>96</v>
      </c>
      <c r="I53" s="94"/>
      <c r="J53" s="94"/>
      <c r="K53" s="94"/>
      <c r="L53" s="94" t="s">
        <v>99</v>
      </c>
      <c r="M53" s="95" t="s">
        <v>555</v>
      </c>
      <c r="N53" s="50">
        <v>150</v>
      </c>
      <c r="O53" s="100" t="s">
        <v>156</v>
      </c>
      <c r="P53" s="95" t="s">
        <v>95</v>
      </c>
      <c r="Q53">
        <f t="shared" si="1"/>
        <v>15</v>
      </c>
      <c r="R53">
        <f t="shared" si="2"/>
        <v>107288</v>
      </c>
    </row>
    <row r="54" spans="1:18" ht="13.5" customHeight="1">
      <c r="A54" s="75" t="str">
        <f t="shared" si="0"/>
        <v>16 109596</v>
      </c>
      <c r="B54" s="86" t="s">
        <v>689</v>
      </c>
      <c r="C54" s="83" t="s">
        <v>120</v>
      </c>
      <c r="D54" s="83">
        <v>4</v>
      </c>
      <c r="E54" s="84" t="s">
        <v>581</v>
      </c>
      <c r="F54" s="85" t="s">
        <v>583</v>
      </c>
      <c r="G54" s="94" t="s">
        <v>93</v>
      </c>
      <c r="H54" s="94" t="s">
        <v>152</v>
      </c>
      <c r="I54" s="94"/>
      <c r="J54" s="94"/>
      <c r="K54" s="94"/>
      <c r="L54" s="94" t="s">
        <v>99</v>
      </c>
      <c r="M54" s="95" t="s">
        <v>601</v>
      </c>
      <c r="N54" s="50">
        <v>81</v>
      </c>
      <c r="O54" s="100" t="s">
        <v>578</v>
      </c>
      <c r="P54" s="95" t="s">
        <v>132</v>
      </c>
      <c r="Q54">
        <f t="shared" si="1"/>
        <v>16</v>
      </c>
      <c r="R54">
        <f t="shared" si="2"/>
        <v>109596</v>
      </c>
    </row>
    <row r="55" spans="1:18" ht="13.5" customHeight="1">
      <c r="A55" s="75" t="str">
        <f t="shared" si="0"/>
        <v>13 105324</v>
      </c>
      <c r="B55" s="86" t="s">
        <v>689</v>
      </c>
      <c r="C55" s="83" t="s">
        <v>120</v>
      </c>
      <c r="D55" s="83">
        <v>4</v>
      </c>
      <c r="E55" s="84" t="s">
        <v>144</v>
      </c>
      <c r="F55" s="85" t="s">
        <v>291</v>
      </c>
      <c r="G55" s="94" t="s">
        <v>93</v>
      </c>
      <c r="H55" s="94" t="s">
        <v>94</v>
      </c>
      <c r="I55" s="94"/>
      <c r="J55" s="94"/>
      <c r="K55" s="94"/>
      <c r="L55" s="94" t="s">
        <v>99</v>
      </c>
      <c r="M55" s="95" t="s">
        <v>469</v>
      </c>
      <c r="N55" s="50">
        <v>179</v>
      </c>
      <c r="O55" s="100" t="s">
        <v>153</v>
      </c>
      <c r="P55" s="95" t="s">
        <v>132</v>
      </c>
      <c r="Q55">
        <f t="shared" si="1"/>
        <v>13</v>
      </c>
      <c r="R55">
        <f t="shared" si="2"/>
        <v>105324</v>
      </c>
    </row>
    <row r="56" spans="1:18" ht="13.5" customHeight="1">
      <c r="A56" s="75" t="str">
        <f t="shared" si="0"/>
        <v>12 104421</v>
      </c>
      <c r="B56" s="86" t="s">
        <v>689</v>
      </c>
      <c r="C56" s="83" t="s">
        <v>120</v>
      </c>
      <c r="D56" s="83">
        <v>4</v>
      </c>
      <c r="E56" s="84" t="s">
        <v>136</v>
      </c>
      <c r="F56" s="85" t="s">
        <v>302</v>
      </c>
      <c r="G56" s="94" t="s">
        <v>99</v>
      </c>
      <c r="H56" s="94" t="s">
        <v>94</v>
      </c>
      <c r="I56" s="94"/>
      <c r="J56" s="94"/>
      <c r="K56" s="94"/>
      <c r="L56" s="94" t="s">
        <v>99</v>
      </c>
      <c r="M56" s="95" t="s">
        <v>470</v>
      </c>
      <c r="N56" s="50">
        <v>150</v>
      </c>
      <c r="O56" s="100" t="s">
        <v>156</v>
      </c>
      <c r="P56" s="95" t="s">
        <v>132</v>
      </c>
      <c r="Q56">
        <f t="shared" si="1"/>
        <v>12</v>
      </c>
      <c r="R56">
        <f t="shared" si="2"/>
        <v>104421</v>
      </c>
    </row>
    <row r="57" spans="1:18" ht="13.5" customHeight="1">
      <c r="A57" s="75" t="str">
        <f t="shared" si="0"/>
        <v>88 56770</v>
      </c>
      <c r="B57" s="86" t="s">
        <v>689</v>
      </c>
      <c r="C57" s="83" t="s">
        <v>121</v>
      </c>
      <c r="D57" s="83">
        <v>476</v>
      </c>
      <c r="E57" s="84" t="s">
        <v>143</v>
      </c>
      <c r="F57" s="85" t="s">
        <v>292</v>
      </c>
      <c r="G57" s="94" t="s">
        <v>93</v>
      </c>
      <c r="H57" s="94" t="s">
        <v>96</v>
      </c>
      <c r="I57" s="94"/>
      <c r="J57" s="94"/>
      <c r="K57" s="94"/>
      <c r="L57" s="94" t="s">
        <v>99</v>
      </c>
      <c r="M57" s="95" t="s">
        <v>178</v>
      </c>
      <c r="N57" s="50">
        <v>158</v>
      </c>
      <c r="O57" s="100" t="s">
        <v>156</v>
      </c>
      <c r="P57" s="95" t="s">
        <v>107</v>
      </c>
      <c r="Q57">
        <f t="shared" si="1"/>
        <v>88</v>
      </c>
      <c r="R57">
        <f t="shared" si="2"/>
        <v>56770</v>
      </c>
    </row>
    <row r="58" spans="1:18" ht="13.5" customHeight="1">
      <c r="A58" s="75" t="str">
        <f t="shared" si="0"/>
        <v>98 61634</v>
      </c>
      <c r="B58" s="86" t="s">
        <v>689</v>
      </c>
      <c r="C58" s="83" t="s">
        <v>121</v>
      </c>
      <c r="D58" s="83">
        <v>235</v>
      </c>
      <c r="E58" s="84" t="s">
        <v>123</v>
      </c>
      <c r="F58" s="85" t="s">
        <v>293</v>
      </c>
      <c r="G58" s="94" t="s">
        <v>93</v>
      </c>
      <c r="H58" s="94" t="s">
        <v>96</v>
      </c>
      <c r="I58" s="94"/>
      <c r="J58" s="94"/>
      <c r="K58" s="94"/>
      <c r="L58" s="94" t="s">
        <v>92</v>
      </c>
      <c r="M58" s="95" t="s">
        <v>179</v>
      </c>
      <c r="N58" s="50">
        <v>149</v>
      </c>
      <c r="O58" s="100" t="s">
        <v>156</v>
      </c>
      <c r="P58" s="95" t="s">
        <v>95</v>
      </c>
      <c r="Q58">
        <f t="shared" si="1"/>
        <v>98</v>
      </c>
      <c r="R58">
        <f t="shared" si="2"/>
        <v>61634</v>
      </c>
    </row>
    <row r="59" spans="1:18" ht="13.5" customHeight="1">
      <c r="A59" s="75" t="str">
        <f t="shared" si="0"/>
        <v>13 104690</v>
      </c>
      <c r="B59" s="86" t="s">
        <v>689</v>
      </c>
      <c r="C59" s="83" t="s">
        <v>122</v>
      </c>
      <c r="D59" s="83">
        <v>3</v>
      </c>
      <c r="E59" s="84" t="s">
        <v>144</v>
      </c>
      <c r="F59" s="85" t="s">
        <v>294</v>
      </c>
      <c r="G59" s="94" t="s">
        <v>93</v>
      </c>
      <c r="H59" s="94" t="s">
        <v>94</v>
      </c>
      <c r="I59" s="94"/>
      <c r="J59" s="94"/>
      <c r="K59" s="94"/>
      <c r="L59" s="94" t="s">
        <v>99</v>
      </c>
      <c r="M59" s="95" t="s">
        <v>180</v>
      </c>
      <c r="N59" s="50">
        <v>136</v>
      </c>
      <c r="O59" s="100" t="s">
        <v>156</v>
      </c>
      <c r="P59" s="95" t="s">
        <v>100</v>
      </c>
      <c r="Q59">
        <f t="shared" si="1"/>
        <v>13</v>
      </c>
      <c r="R59">
        <f t="shared" si="2"/>
        <v>104690</v>
      </c>
    </row>
    <row r="60" spans="1:18" ht="13.5" customHeight="1">
      <c r="A60" s="75" t="str">
        <f t="shared" si="0"/>
        <v>16 110708</v>
      </c>
      <c r="B60" s="86" t="s">
        <v>689</v>
      </c>
      <c r="C60" s="83" t="s">
        <v>120</v>
      </c>
      <c r="D60" s="83">
        <v>1</v>
      </c>
      <c r="E60" s="84" t="s">
        <v>581</v>
      </c>
      <c r="F60" s="85" t="s">
        <v>584</v>
      </c>
      <c r="G60" s="94" t="s">
        <v>93</v>
      </c>
      <c r="H60" s="94" t="s">
        <v>98</v>
      </c>
      <c r="I60" s="94"/>
      <c r="J60" s="94"/>
      <c r="K60" s="94"/>
      <c r="L60" s="94" t="s">
        <v>99</v>
      </c>
      <c r="M60" s="95" t="s">
        <v>602</v>
      </c>
      <c r="N60" s="50">
        <v>156</v>
      </c>
      <c r="O60" s="100" t="s">
        <v>156</v>
      </c>
      <c r="P60" s="95" t="s">
        <v>106</v>
      </c>
      <c r="Q60">
        <f t="shared" si="1"/>
        <v>16</v>
      </c>
      <c r="R60">
        <f t="shared" si="2"/>
        <v>110708</v>
      </c>
    </row>
    <row r="61" spans="1:18" ht="13.5" customHeight="1">
      <c r="A61" s="75" t="str">
        <f t="shared" si="0"/>
        <v>15 107878</v>
      </c>
      <c r="B61" s="86" t="s">
        <v>689</v>
      </c>
      <c r="C61" s="83" t="s">
        <v>120</v>
      </c>
      <c r="D61" s="83">
        <v>1</v>
      </c>
      <c r="E61" s="84" t="s">
        <v>461</v>
      </c>
      <c r="F61" s="85" t="s">
        <v>525</v>
      </c>
      <c r="G61" s="94" t="s">
        <v>93</v>
      </c>
      <c r="H61" s="94" t="s">
        <v>94</v>
      </c>
      <c r="I61" s="94"/>
      <c r="J61" s="94"/>
      <c r="K61" s="94"/>
      <c r="L61" s="94" t="s">
        <v>99</v>
      </c>
      <c r="M61" s="95" t="s">
        <v>556</v>
      </c>
      <c r="N61" s="50">
        <v>179</v>
      </c>
      <c r="O61" s="100" t="s">
        <v>153</v>
      </c>
      <c r="P61" s="95" t="s">
        <v>106</v>
      </c>
      <c r="Q61">
        <f t="shared" si="1"/>
        <v>15</v>
      </c>
      <c r="R61">
        <f t="shared" si="2"/>
        <v>107878</v>
      </c>
    </row>
    <row r="62" spans="1:18" ht="13.5" customHeight="1">
      <c r="A62" s="75" t="str">
        <f t="shared" si="0"/>
        <v>85 27559</v>
      </c>
      <c r="B62" s="86" t="s">
        <v>689</v>
      </c>
      <c r="C62" s="83" t="s">
        <v>120</v>
      </c>
      <c r="D62" s="83">
        <v>621</v>
      </c>
      <c r="E62" s="84" t="s">
        <v>133</v>
      </c>
      <c r="F62" s="85" t="s">
        <v>526</v>
      </c>
      <c r="G62" s="94" t="s">
        <v>93</v>
      </c>
      <c r="H62" s="94" t="s">
        <v>101</v>
      </c>
      <c r="I62" s="94"/>
      <c r="J62" s="94"/>
      <c r="K62" s="94"/>
      <c r="L62" s="94" t="s">
        <v>92</v>
      </c>
      <c r="M62" s="95" t="s">
        <v>471</v>
      </c>
      <c r="N62" s="50">
        <v>181</v>
      </c>
      <c r="O62" s="100" t="s">
        <v>153</v>
      </c>
      <c r="P62" s="95" t="s">
        <v>658</v>
      </c>
      <c r="Q62">
        <f t="shared" si="1"/>
        <v>85</v>
      </c>
      <c r="R62">
        <f t="shared" si="2"/>
        <v>27559</v>
      </c>
    </row>
    <row r="63" spans="1:18" ht="13.5" customHeight="1">
      <c r="A63" s="75" t="str">
        <f t="shared" si="0"/>
        <v>85 27560</v>
      </c>
      <c r="B63" s="86" t="s">
        <v>689</v>
      </c>
      <c r="C63" s="83" t="s">
        <v>120</v>
      </c>
      <c r="D63" s="83">
        <v>621</v>
      </c>
      <c r="E63" s="84" t="s">
        <v>133</v>
      </c>
      <c r="F63" s="85" t="s">
        <v>527</v>
      </c>
      <c r="G63" s="94" t="s">
        <v>99</v>
      </c>
      <c r="H63" s="94" t="s">
        <v>98</v>
      </c>
      <c r="I63" s="94"/>
      <c r="J63" s="94"/>
      <c r="K63" s="94"/>
      <c r="L63" s="94" t="s">
        <v>92</v>
      </c>
      <c r="M63" s="95" t="s">
        <v>557</v>
      </c>
      <c r="N63" s="50">
        <v>176</v>
      </c>
      <c r="O63" s="100" t="s">
        <v>168</v>
      </c>
      <c r="P63" s="95" t="s">
        <v>658</v>
      </c>
      <c r="Q63">
        <f t="shared" si="1"/>
        <v>85</v>
      </c>
      <c r="R63">
        <f t="shared" si="2"/>
        <v>27560</v>
      </c>
    </row>
    <row r="64" spans="1:18" ht="13.5" customHeight="1">
      <c r="A64" s="75" t="str">
        <f t="shared" si="0"/>
        <v>10 99568</v>
      </c>
      <c r="B64" s="86" t="s">
        <v>689</v>
      </c>
      <c r="C64" s="83" t="s">
        <v>122</v>
      </c>
      <c r="D64" s="83">
        <v>3</v>
      </c>
      <c r="E64" s="84" t="s">
        <v>263</v>
      </c>
      <c r="F64" s="85" t="s">
        <v>296</v>
      </c>
      <c r="G64" s="94" t="s">
        <v>93</v>
      </c>
      <c r="H64" s="94" t="s">
        <v>98</v>
      </c>
      <c r="I64" s="94"/>
      <c r="J64" s="94"/>
      <c r="K64" s="94"/>
      <c r="L64" s="94" t="s">
        <v>99</v>
      </c>
      <c r="M64" s="95" t="s">
        <v>181</v>
      </c>
      <c r="N64" s="50">
        <v>168</v>
      </c>
      <c r="O64" s="100" t="s">
        <v>156</v>
      </c>
      <c r="P64" s="95" t="s">
        <v>100</v>
      </c>
      <c r="Q64">
        <f t="shared" si="1"/>
        <v>10</v>
      </c>
      <c r="R64">
        <f t="shared" si="2"/>
        <v>99568</v>
      </c>
    </row>
    <row r="65" spans="1:18" ht="13.5" customHeight="1">
      <c r="A65" s="75" t="str">
        <f t="shared" si="0"/>
        <v>14 106048</v>
      </c>
      <c r="B65" s="86" t="s">
        <v>689</v>
      </c>
      <c r="C65" s="83" t="s">
        <v>120</v>
      </c>
      <c r="D65" s="83">
        <v>4</v>
      </c>
      <c r="E65" s="84" t="s">
        <v>120</v>
      </c>
      <c r="F65" s="85" t="s">
        <v>472</v>
      </c>
      <c r="G65" s="94" t="s">
        <v>99</v>
      </c>
      <c r="H65" s="94" t="s">
        <v>96</v>
      </c>
      <c r="I65" s="94"/>
      <c r="J65" s="94"/>
      <c r="K65" s="94"/>
      <c r="L65" s="94" t="s">
        <v>99</v>
      </c>
      <c r="M65" s="95" t="s">
        <v>473</v>
      </c>
      <c r="N65" s="50">
        <v>147</v>
      </c>
      <c r="O65" s="100" t="s">
        <v>156</v>
      </c>
      <c r="P65" s="95" t="s">
        <v>132</v>
      </c>
      <c r="Q65">
        <f t="shared" si="1"/>
        <v>14</v>
      </c>
      <c r="R65">
        <f t="shared" si="2"/>
        <v>106048</v>
      </c>
    </row>
    <row r="66" spans="1:18" ht="13.5" customHeight="1">
      <c r="A66" s="75" t="str">
        <f t="shared" si="0"/>
        <v>9 99023</v>
      </c>
      <c r="B66" s="86" t="s">
        <v>689</v>
      </c>
      <c r="C66" s="83" t="s">
        <v>122</v>
      </c>
      <c r="D66" s="83">
        <v>1</v>
      </c>
      <c r="E66" s="84" t="s">
        <v>262</v>
      </c>
      <c r="F66" s="85" t="s">
        <v>297</v>
      </c>
      <c r="G66" s="94" t="s">
        <v>93</v>
      </c>
      <c r="H66" s="94" t="s">
        <v>101</v>
      </c>
      <c r="I66" s="94"/>
      <c r="J66" s="94"/>
      <c r="K66" s="94"/>
      <c r="L66" s="94" t="s">
        <v>99</v>
      </c>
      <c r="M66" s="95" t="s">
        <v>182</v>
      </c>
      <c r="N66" s="50">
        <v>174</v>
      </c>
      <c r="O66" s="100" t="s">
        <v>156</v>
      </c>
      <c r="P66" s="95" t="s">
        <v>103</v>
      </c>
      <c r="Q66">
        <f t="shared" si="1"/>
        <v>9</v>
      </c>
      <c r="R66">
        <f t="shared" si="2"/>
        <v>99023</v>
      </c>
    </row>
    <row r="67" spans="1:18" ht="13.5" customHeight="1">
      <c r="A67" s="75" t="str">
        <f aca="true" t="shared" si="3" ref="A67:A130">Q67&amp;" "&amp;R67</f>
        <v>6 92129</v>
      </c>
      <c r="B67" s="86" t="s">
        <v>689</v>
      </c>
      <c r="C67" s="83" t="s">
        <v>121</v>
      </c>
      <c r="D67" s="83">
        <v>235</v>
      </c>
      <c r="E67" s="84" t="s">
        <v>290</v>
      </c>
      <c r="F67" s="85" t="s">
        <v>298</v>
      </c>
      <c r="G67" s="94" t="s">
        <v>93</v>
      </c>
      <c r="H67" s="94" t="s">
        <v>96</v>
      </c>
      <c r="I67" s="94"/>
      <c r="J67" s="94"/>
      <c r="K67" s="94"/>
      <c r="L67" s="94" t="s">
        <v>92</v>
      </c>
      <c r="M67" s="95" t="s">
        <v>183</v>
      </c>
      <c r="N67" s="50">
        <v>189</v>
      </c>
      <c r="O67" s="100" t="s">
        <v>153</v>
      </c>
      <c r="P67" s="95" t="s">
        <v>95</v>
      </c>
      <c r="Q67">
        <f aca="true" t="shared" si="4" ref="Q67:Q130">E67*1</f>
        <v>6</v>
      </c>
      <c r="R67">
        <f aca="true" t="shared" si="5" ref="R67:R130">F67*1</f>
        <v>92129</v>
      </c>
    </row>
    <row r="68" spans="1:18" ht="13.5" customHeight="1">
      <c r="A68" s="75" t="str">
        <f t="shared" si="3"/>
        <v>5 90149</v>
      </c>
      <c r="B68" s="86" t="s">
        <v>689</v>
      </c>
      <c r="C68" s="83" t="s">
        <v>121</v>
      </c>
      <c r="D68" s="83">
        <v>476</v>
      </c>
      <c r="E68" s="84" t="s">
        <v>258</v>
      </c>
      <c r="F68" s="85" t="s">
        <v>299</v>
      </c>
      <c r="G68" s="94" t="s">
        <v>99</v>
      </c>
      <c r="H68" s="94" t="s">
        <v>96</v>
      </c>
      <c r="I68" s="94"/>
      <c r="J68" s="94"/>
      <c r="K68" s="94"/>
      <c r="L68" s="94" t="s">
        <v>92</v>
      </c>
      <c r="M68" s="95" t="s">
        <v>184</v>
      </c>
      <c r="N68" s="50">
        <v>180</v>
      </c>
      <c r="O68" s="100" t="s">
        <v>168</v>
      </c>
      <c r="P68" s="95" t="s">
        <v>107</v>
      </c>
      <c r="Q68">
        <f t="shared" si="4"/>
        <v>5</v>
      </c>
      <c r="R68">
        <f t="shared" si="5"/>
        <v>90149</v>
      </c>
    </row>
    <row r="69" spans="1:18" ht="13.5" customHeight="1">
      <c r="A69" s="75" t="str">
        <f t="shared" si="3"/>
        <v>18 113598</v>
      </c>
      <c r="B69" s="86" t="s">
        <v>689</v>
      </c>
      <c r="C69" s="83" t="s">
        <v>122</v>
      </c>
      <c r="D69" s="83">
        <v>4</v>
      </c>
      <c r="E69" s="84" t="s">
        <v>690</v>
      </c>
      <c r="F69" s="85" t="s">
        <v>711</v>
      </c>
      <c r="G69" s="94" t="s">
        <v>93</v>
      </c>
      <c r="H69" s="94" t="s">
        <v>656</v>
      </c>
      <c r="I69" s="94" t="s">
        <v>91</v>
      </c>
      <c r="J69" s="94"/>
      <c r="K69" s="94"/>
      <c r="L69" s="94" t="s">
        <v>99</v>
      </c>
      <c r="M69" s="95" t="s">
        <v>712</v>
      </c>
      <c r="N69" s="50">
        <v>145</v>
      </c>
      <c r="O69" s="100" t="s">
        <v>156</v>
      </c>
      <c r="P69" s="95" t="s">
        <v>105</v>
      </c>
      <c r="Q69">
        <f t="shared" si="4"/>
        <v>18</v>
      </c>
      <c r="R69">
        <f t="shared" si="5"/>
        <v>113598</v>
      </c>
    </row>
    <row r="70" spans="1:18" ht="13.5" customHeight="1">
      <c r="A70" s="75" t="str">
        <f t="shared" si="3"/>
        <v>96 83145</v>
      </c>
      <c r="B70" s="86" t="s">
        <v>689</v>
      </c>
      <c r="C70" s="83" t="s">
        <v>122</v>
      </c>
      <c r="D70" s="83">
        <v>3</v>
      </c>
      <c r="E70" s="84" t="s">
        <v>129</v>
      </c>
      <c r="F70" s="85" t="s">
        <v>713</v>
      </c>
      <c r="G70" s="94" t="s">
        <v>99</v>
      </c>
      <c r="H70" s="94" t="s">
        <v>98</v>
      </c>
      <c r="I70" s="94"/>
      <c r="J70" s="94" t="s">
        <v>92</v>
      </c>
      <c r="K70" s="94"/>
      <c r="L70" s="94" t="s">
        <v>99</v>
      </c>
      <c r="M70" s="95" t="s">
        <v>714</v>
      </c>
      <c r="N70" s="50">
        <v>146</v>
      </c>
      <c r="O70" s="100" t="s">
        <v>156</v>
      </c>
      <c r="P70" s="95" t="s">
        <v>100</v>
      </c>
      <c r="Q70">
        <f t="shared" si="4"/>
        <v>96</v>
      </c>
      <c r="R70">
        <f t="shared" si="5"/>
        <v>83145</v>
      </c>
    </row>
    <row r="71" spans="1:18" ht="13.5" customHeight="1">
      <c r="A71" s="76" t="str">
        <f t="shared" si="3"/>
        <v>11 101869</v>
      </c>
      <c r="B71" s="87" t="s">
        <v>689</v>
      </c>
      <c r="C71" s="88" t="s">
        <v>120</v>
      </c>
      <c r="D71" s="88">
        <v>4</v>
      </c>
      <c r="E71" s="89" t="s">
        <v>137</v>
      </c>
      <c r="F71" s="90" t="s">
        <v>300</v>
      </c>
      <c r="G71" s="96" t="s">
        <v>93</v>
      </c>
      <c r="H71" s="96" t="s">
        <v>101</v>
      </c>
      <c r="I71" s="96"/>
      <c r="J71" s="96"/>
      <c r="K71" s="96" t="s">
        <v>108</v>
      </c>
      <c r="L71" s="96" t="s">
        <v>99</v>
      </c>
      <c r="M71" s="97" t="s">
        <v>185</v>
      </c>
      <c r="N71" s="50">
        <v>171</v>
      </c>
      <c r="O71" s="100" t="s">
        <v>156</v>
      </c>
      <c r="P71" s="97" t="s">
        <v>132</v>
      </c>
      <c r="Q71">
        <f t="shared" si="4"/>
        <v>11</v>
      </c>
      <c r="R71">
        <f t="shared" si="5"/>
        <v>101869</v>
      </c>
    </row>
    <row r="72" spans="1:18" ht="13.5" customHeight="1">
      <c r="A72" s="75" t="str">
        <f t="shared" si="3"/>
        <v>5 89759</v>
      </c>
      <c r="B72" s="86" t="s">
        <v>689</v>
      </c>
      <c r="C72" s="83" t="s">
        <v>120</v>
      </c>
      <c r="D72" s="83">
        <v>5</v>
      </c>
      <c r="E72" s="84" t="s">
        <v>258</v>
      </c>
      <c r="F72" s="85" t="s">
        <v>301</v>
      </c>
      <c r="G72" s="94" t="s">
        <v>99</v>
      </c>
      <c r="H72" s="94" t="s">
        <v>98</v>
      </c>
      <c r="I72" s="94"/>
      <c r="J72" s="94"/>
      <c r="K72" s="94"/>
      <c r="L72" s="94" t="s">
        <v>99</v>
      </c>
      <c r="M72" s="95" t="s">
        <v>474</v>
      </c>
      <c r="N72" s="50">
        <v>160</v>
      </c>
      <c r="O72" s="100" t="s">
        <v>153</v>
      </c>
      <c r="P72" s="95" t="s">
        <v>142</v>
      </c>
      <c r="Q72">
        <f t="shared" si="4"/>
        <v>5</v>
      </c>
      <c r="R72">
        <f t="shared" si="5"/>
        <v>89759</v>
      </c>
    </row>
    <row r="73" spans="1:18" ht="13.5" customHeight="1">
      <c r="A73" s="75" t="str">
        <f t="shared" si="3"/>
        <v>16 109001</v>
      </c>
      <c r="B73" s="86" t="s">
        <v>689</v>
      </c>
      <c r="C73" s="83" t="s">
        <v>121</v>
      </c>
      <c r="D73" s="83">
        <v>475</v>
      </c>
      <c r="E73" s="84" t="s">
        <v>581</v>
      </c>
      <c r="F73" s="85" t="s">
        <v>585</v>
      </c>
      <c r="G73" s="94" t="s">
        <v>99</v>
      </c>
      <c r="H73" s="94" t="s">
        <v>656</v>
      </c>
      <c r="I73" s="94"/>
      <c r="J73" s="94"/>
      <c r="K73" s="94"/>
      <c r="L73" s="94" t="s">
        <v>99</v>
      </c>
      <c r="M73" s="95" t="s">
        <v>603</v>
      </c>
      <c r="N73" s="50">
        <v>152</v>
      </c>
      <c r="O73" s="100" t="s">
        <v>156</v>
      </c>
      <c r="P73" s="95" t="s">
        <v>102</v>
      </c>
      <c r="Q73">
        <f t="shared" si="4"/>
        <v>16</v>
      </c>
      <c r="R73">
        <f t="shared" si="5"/>
        <v>109001</v>
      </c>
    </row>
    <row r="74" spans="1:18" ht="13.5" customHeight="1">
      <c r="A74" s="75" t="str">
        <f t="shared" si="3"/>
        <v>16 109242</v>
      </c>
      <c r="B74" s="86" t="s">
        <v>689</v>
      </c>
      <c r="C74" s="83" t="s">
        <v>121</v>
      </c>
      <c r="D74" s="83">
        <v>235</v>
      </c>
      <c r="E74" s="84" t="s">
        <v>581</v>
      </c>
      <c r="F74" s="85" t="s">
        <v>586</v>
      </c>
      <c r="G74" s="94" t="s">
        <v>93</v>
      </c>
      <c r="H74" s="94" t="s">
        <v>96</v>
      </c>
      <c r="I74" s="94"/>
      <c r="J74" s="94"/>
      <c r="K74" s="94"/>
      <c r="L74" s="94" t="s">
        <v>92</v>
      </c>
      <c r="M74" s="95" t="s">
        <v>604</v>
      </c>
      <c r="N74" s="50">
        <v>138</v>
      </c>
      <c r="O74" s="100" t="s">
        <v>156</v>
      </c>
      <c r="P74" s="95" t="s">
        <v>95</v>
      </c>
      <c r="Q74">
        <f t="shared" si="4"/>
        <v>16</v>
      </c>
      <c r="R74">
        <f t="shared" si="5"/>
        <v>109242</v>
      </c>
    </row>
    <row r="75" spans="1:18" ht="13.5" customHeight="1">
      <c r="A75" s="75" t="str">
        <f t="shared" si="3"/>
        <v>17 112277</v>
      </c>
      <c r="B75" s="86" t="s">
        <v>689</v>
      </c>
      <c r="C75" s="83" t="s">
        <v>122</v>
      </c>
      <c r="D75" s="83">
        <v>3</v>
      </c>
      <c r="E75" s="84" t="s">
        <v>596</v>
      </c>
      <c r="F75" s="85" t="s">
        <v>626</v>
      </c>
      <c r="G75" s="94" t="s">
        <v>99</v>
      </c>
      <c r="H75" s="94" t="s">
        <v>94</v>
      </c>
      <c r="I75" s="94"/>
      <c r="J75" s="94"/>
      <c r="K75" s="94"/>
      <c r="L75" s="94" t="s">
        <v>99</v>
      </c>
      <c r="M75" s="95" t="s">
        <v>659</v>
      </c>
      <c r="N75" s="50">
        <v>157</v>
      </c>
      <c r="O75" s="100" t="s">
        <v>156</v>
      </c>
      <c r="P75" s="95" t="s">
        <v>100</v>
      </c>
      <c r="Q75">
        <f t="shared" si="4"/>
        <v>17</v>
      </c>
      <c r="R75">
        <f t="shared" si="5"/>
        <v>112277</v>
      </c>
    </row>
    <row r="76" spans="1:18" ht="13.5" customHeight="1">
      <c r="A76" s="75" t="str">
        <f t="shared" si="3"/>
        <v>14 106475</v>
      </c>
      <c r="B76" s="86" t="s">
        <v>689</v>
      </c>
      <c r="C76" s="83" t="s">
        <v>121</v>
      </c>
      <c r="D76" s="83">
        <v>4</v>
      </c>
      <c r="E76" s="84" t="s">
        <v>120</v>
      </c>
      <c r="F76" s="85" t="s">
        <v>475</v>
      </c>
      <c r="G76" s="94" t="s">
        <v>99</v>
      </c>
      <c r="H76" s="94" t="s">
        <v>104</v>
      </c>
      <c r="I76" s="94"/>
      <c r="J76" s="94"/>
      <c r="K76" s="94"/>
      <c r="L76" s="94" t="s">
        <v>99</v>
      </c>
      <c r="M76" s="95" t="s">
        <v>476</v>
      </c>
      <c r="N76" s="51">
        <v>132</v>
      </c>
      <c r="O76" s="100" t="s">
        <v>156</v>
      </c>
      <c r="P76" s="95" t="s">
        <v>148</v>
      </c>
      <c r="Q76">
        <f t="shared" si="4"/>
        <v>14</v>
      </c>
      <c r="R76">
        <f t="shared" si="5"/>
        <v>106475</v>
      </c>
    </row>
    <row r="77" spans="1:18" ht="13.5" customHeight="1">
      <c r="A77" s="75" t="str">
        <f t="shared" si="3"/>
        <v>17 112635</v>
      </c>
      <c r="B77" s="86" t="s">
        <v>689</v>
      </c>
      <c r="C77" s="83" t="s">
        <v>122</v>
      </c>
      <c r="D77" s="83">
        <v>1</v>
      </c>
      <c r="E77" s="84" t="s">
        <v>596</v>
      </c>
      <c r="F77" s="85" t="s">
        <v>627</v>
      </c>
      <c r="G77" s="94" t="s">
        <v>93</v>
      </c>
      <c r="H77" s="94" t="s">
        <v>96</v>
      </c>
      <c r="I77" s="94"/>
      <c r="J77" s="94"/>
      <c r="K77" s="94"/>
      <c r="L77" s="94" t="s">
        <v>99</v>
      </c>
      <c r="M77" s="95" t="s">
        <v>660</v>
      </c>
      <c r="N77" s="51">
        <v>178</v>
      </c>
      <c r="O77" s="100" t="s">
        <v>153</v>
      </c>
      <c r="P77" s="95" t="s">
        <v>103</v>
      </c>
      <c r="Q77">
        <f t="shared" si="4"/>
        <v>17</v>
      </c>
      <c r="R77">
        <f t="shared" si="5"/>
        <v>112635</v>
      </c>
    </row>
    <row r="78" spans="1:18" ht="13.5" customHeight="1">
      <c r="A78" s="75" t="str">
        <f t="shared" si="3"/>
        <v>9 97443</v>
      </c>
      <c r="B78" s="86" t="s">
        <v>689</v>
      </c>
      <c r="C78" s="83" t="s">
        <v>122</v>
      </c>
      <c r="D78" s="83">
        <v>2</v>
      </c>
      <c r="E78" s="84" t="s">
        <v>262</v>
      </c>
      <c r="F78" s="85" t="s">
        <v>587</v>
      </c>
      <c r="G78" s="94" t="s">
        <v>93</v>
      </c>
      <c r="H78" s="94" t="s">
        <v>94</v>
      </c>
      <c r="I78" s="94"/>
      <c r="J78" s="94"/>
      <c r="K78" s="94"/>
      <c r="L78" s="94" t="s">
        <v>99</v>
      </c>
      <c r="M78" s="95" t="s">
        <v>605</v>
      </c>
      <c r="N78" s="51">
        <v>189</v>
      </c>
      <c r="O78" s="100" t="s">
        <v>153</v>
      </c>
      <c r="P78" s="95" t="s">
        <v>97</v>
      </c>
      <c r="Q78">
        <f t="shared" si="4"/>
        <v>9</v>
      </c>
      <c r="R78">
        <f t="shared" si="5"/>
        <v>97443</v>
      </c>
    </row>
    <row r="79" spans="1:18" ht="13.5" customHeight="1">
      <c r="A79" s="75" t="str">
        <f t="shared" si="3"/>
        <v>0 60515</v>
      </c>
      <c r="B79" s="86" t="s">
        <v>689</v>
      </c>
      <c r="C79" s="83" t="s">
        <v>121</v>
      </c>
      <c r="D79" s="83">
        <v>235</v>
      </c>
      <c r="E79" s="84" t="s">
        <v>295</v>
      </c>
      <c r="F79" s="85" t="s">
        <v>303</v>
      </c>
      <c r="G79" s="94" t="s">
        <v>99</v>
      </c>
      <c r="H79" s="94" t="s">
        <v>96</v>
      </c>
      <c r="I79" s="94"/>
      <c r="J79" s="94"/>
      <c r="K79" s="94"/>
      <c r="L79" s="94" t="s">
        <v>92</v>
      </c>
      <c r="M79" s="95" t="s">
        <v>186</v>
      </c>
      <c r="N79" s="51">
        <v>147</v>
      </c>
      <c r="O79" s="100" t="s">
        <v>156</v>
      </c>
      <c r="P79" s="95" t="s">
        <v>95</v>
      </c>
      <c r="Q79">
        <f t="shared" si="4"/>
        <v>0</v>
      </c>
      <c r="R79">
        <f t="shared" si="5"/>
        <v>60515</v>
      </c>
    </row>
    <row r="80" spans="1:18" ht="13.5" customHeight="1">
      <c r="A80" s="75" t="str">
        <f t="shared" si="3"/>
        <v>12 103656</v>
      </c>
      <c r="B80" s="86" t="s">
        <v>689</v>
      </c>
      <c r="C80" s="83" t="s">
        <v>120</v>
      </c>
      <c r="D80" s="83">
        <v>5</v>
      </c>
      <c r="E80" s="84" t="s">
        <v>136</v>
      </c>
      <c r="F80" s="85" t="s">
        <v>304</v>
      </c>
      <c r="G80" s="94" t="s">
        <v>99</v>
      </c>
      <c r="H80" s="94" t="s">
        <v>101</v>
      </c>
      <c r="I80" s="94"/>
      <c r="J80" s="94"/>
      <c r="K80" s="94" t="s">
        <v>108</v>
      </c>
      <c r="L80" s="94" t="s">
        <v>92</v>
      </c>
      <c r="M80" s="95" t="s">
        <v>187</v>
      </c>
      <c r="N80" s="51">
        <v>138</v>
      </c>
      <c r="O80" s="100" t="s">
        <v>156</v>
      </c>
      <c r="P80" s="95" t="s">
        <v>142</v>
      </c>
      <c r="Q80">
        <f t="shared" si="4"/>
        <v>12</v>
      </c>
      <c r="R80">
        <f t="shared" si="5"/>
        <v>103656</v>
      </c>
    </row>
    <row r="81" spans="1:18" ht="13.5" customHeight="1">
      <c r="A81" s="75" t="str">
        <f t="shared" si="3"/>
        <v>17 111732</v>
      </c>
      <c r="B81" s="86" t="s">
        <v>689</v>
      </c>
      <c r="C81" s="83" t="s">
        <v>120</v>
      </c>
      <c r="D81" s="83">
        <v>621</v>
      </c>
      <c r="E81" s="84" t="s">
        <v>596</v>
      </c>
      <c r="F81" s="85" t="s">
        <v>628</v>
      </c>
      <c r="G81" s="94" t="s">
        <v>93</v>
      </c>
      <c r="H81" s="94" t="s">
        <v>98</v>
      </c>
      <c r="I81" s="94"/>
      <c r="J81" s="94"/>
      <c r="K81" s="94"/>
      <c r="L81" s="94" t="s">
        <v>99</v>
      </c>
      <c r="M81" s="95" t="s">
        <v>661</v>
      </c>
      <c r="N81" s="51">
        <v>159</v>
      </c>
      <c r="O81" s="100" t="s">
        <v>156</v>
      </c>
      <c r="P81" s="95" t="s">
        <v>658</v>
      </c>
      <c r="Q81">
        <f t="shared" si="4"/>
        <v>17</v>
      </c>
      <c r="R81">
        <f t="shared" si="5"/>
        <v>111732</v>
      </c>
    </row>
    <row r="82" spans="1:18" ht="13.5" customHeight="1">
      <c r="A82" s="75" t="str">
        <f t="shared" si="3"/>
        <v>5 90148</v>
      </c>
      <c r="B82" s="86" t="s">
        <v>689</v>
      </c>
      <c r="C82" s="83" t="s">
        <v>121</v>
      </c>
      <c r="D82" s="83">
        <v>476</v>
      </c>
      <c r="E82" s="84" t="s">
        <v>258</v>
      </c>
      <c r="F82" s="85" t="s">
        <v>305</v>
      </c>
      <c r="G82" s="94" t="s">
        <v>93</v>
      </c>
      <c r="H82" s="94" t="s">
        <v>94</v>
      </c>
      <c r="I82" s="94"/>
      <c r="J82" s="94"/>
      <c r="K82" s="94"/>
      <c r="L82" s="94" t="s">
        <v>99</v>
      </c>
      <c r="M82" s="95" t="s">
        <v>188</v>
      </c>
      <c r="N82" s="51">
        <v>176</v>
      </c>
      <c r="O82" s="100" t="s">
        <v>153</v>
      </c>
      <c r="P82" s="95" t="s">
        <v>107</v>
      </c>
      <c r="Q82">
        <f t="shared" si="4"/>
        <v>5</v>
      </c>
      <c r="R82">
        <f t="shared" si="5"/>
        <v>90148</v>
      </c>
    </row>
    <row r="83" spans="1:18" ht="13.5" customHeight="1">
      <c r="A83" s="75" t="str">
        <f t="shared" si="3"/>
        <v>50 60872</v>
      </c>
      <c r="B83" s="86" t="s">
        <v>689</v>
      </c>
      <c r="C83" s="83" t="s">
        <v>121</v>
      </c>
      <c r="D83" s="83">
        <v>476</v>
      </c>
      <c r="E83" s="84" t="s">
        <v>121</v>
      </c>
      <c r="F83" s="85" t="s">
        <v>306</v>
      </c>
      <c r="G83" s="94" t="s">
        <v>93</v>
      </c>
      <c r="H83" s="94" t="s">
        <v>94</v>
      </c>
      <c r="I83" s="94"/>
      <c r="J83" s="94"/>
      <c r="K83" s="94"/>
      <c r="L83" s="94" t="s">
        <v>92</v>
      </c>
      <c r="M83" s="95" t="s">
        <v>189</v>
      </c>
      <c r="N83" s="51">
        <v>191</v>
      </c>
      <c r="O83" s="100" t="s">
        <v>168</v>
      </c>
      <c r="P83" s="95" t="s">
        <v>107</v>
      </c>
      <c r="Q83">
        <f t="shared" si="4"/>
        <v>50</v>
      </c>
      <c r="R83">
        <f t="shared" si="5"/>
        <v>60872</v>
      </c>
    </row>
    <row r="84" spans="1:18" ht="13.5" customHeight="1">
      <c r="A84" s="75" t="str">
        <f t="shared" si="3"/>
        <v>13 104693</v>
      </c>
      <c r="B84" s="86" t="s">
        <v>689</v>
      </c>
      <c r="C84" s="83" t="s">
        <v>121</v>
      </c>
      <c r="D84" s="83">
        <v>4</v>
      </c>
      <c r="E84" s="84" t="s">
        <v>144</v>
      </c>
      <c r="F84" s="85" t="s">
        <v>307</v>
      </c>
      <c r="G84" s="94" t="s">
        <v>93</v>
      </c>
      <c r="H84" s="94" t="s">
        <v>94</v>
      </c>
      <c r="I84" s="94"/>
      <c r="J84" s="94"/>
      <c r="K84" s="94"/>
      <c r="L84" s="94" t="s">
        <v>99</v>
      </c>
      <c r="M84" s="95" t="s">
        <v>190</v>
      </c>
      <c r="N84" s="51">
        <v>179</v>
      </c>
      <c r="O84" s="100" t="s">
        <v>153</v>
      </c>
      <c r="P84" s="95" t="s">
        <v>148</v>
      </c>
      <c r="Q84">
        <f t="shared" si="4"/>
        <v>13</v>
      </c>
      <c r="R84">
        <f t="shared" si="5"/>
        <v>104693</v>
      </c>
    </row>
    <row r="85" spans="1:18" ht="13.5" customHeight="1">
      <c r="A85" s="75" t="str">
        <f t="shared" si="3"/>
        <v>2 63683</v>
      </c>
      <c r="B85" s="86" t="s">
        <v>689</v>
      </c>
      <c r="C85" s="83" t="s">
        <v>121</v>
      </c>
      <c r="D85" s="83">
        <v>235</v>
      </c>
      <c r="E85" s="84" t="s">
        <v>268</v>
      </c>
      <c r="F85" s="85" t="s">
        <v>308</v>
      </c>
      <c r="G85" s="94" t="s">
        <v>93</v>
      </c>
      <c r="H85" s="94" t="s">
        <v>94</v>
      </c>
      <c r="I85" s="94"/>
      <c r="J85" s="94"/>
      <c r="K85" s="94"/>
      <c r="L85" s="94" t="s">
        <v>92</v>
      </c>
      <c r="M85" s="95" t="s">
        <v>191</v>
      </c>
      <c r="N85" s="51">
        <v>158</v>
      </c>
      <c r="O85" s="100" t="s">
        <v>156</v>
      </c>
      <c r="P85" s="95" t="s">
        <v>95</v>
      </c>
      <c r="Q85">
        <f t="shared" si="4"/>
        <v>2</v>
      </c>
      <c r="R85">
        <f t="shared" si="5"/>
        <v>63683</v>
      </c>
    </row>
    <row r="86" spans="1:18" ht="13.5" customHeight="1">
      <c r="A86" s="75" t="str">
        <f t="shared" si="3"/>
        <v>12 103869</v>
      </c>
      <c r="B86" s="86" t="s">
        <v>689</v>
      </c>
      <c r="C86" s="83" t="s">
        <v>121</v>
      </c>
      <c r="D86" s="83">
        <v>235</v>
      </c>
      <c r="E86" s="84" t="s">
        <v>136</v>
      </c>
      <c r="F86" s="85" t="s">
        <v>309</v>
      </c>
      <c r="G86" s="94" t="s">
        <v>93</v>
      </c>
      <c r="H86" s="94" t="s">
        <v>98</v>
      </c>
      <c r="I86" s="94"/>
      <c r="J86" s="94"/>
      <c r="K86" s="94"/>
      <c r="L86" s="94" t="s">
        <v>99</v>
      </c>
      <c r="M86" s="95" t="s">
        <v>192</v>
      </c>
      <c r="N86" s="51">
        <v>189</v>
      </c>
      <c r="O86" s="100" t="s">
        <v>153</v>
      </c>
      <c r="P86" s="95" t="s">
        <v>95</v>
      </c>
      <c r="Q86">
        <f t="shared" si="4"/>
        <v>12</v>
      </c>
      <c r="R86">
        <f t="shared" si="5"/>
        <v>103869</v>
      </c>
    </row>
    <row r="87" spans="1:18" ht="13.5" customHeight="1">
      <c r="A87" s="75" t="str">
        <f t="shared" si="3"/>
        <v>85 32111</v>
      </c>
      <c r="B87" s="86" t="s">
        <v>689</v>
      </c>
      <c r="C87" s="83" t="s">
        <v>120</v>
      </c>
      <c r="D87" s="83">
        <v>5</v>
      </c>
      <c r="E87" s="84" t="s">
        <v>133</v>
      </c>
      <c r="F87" s="85" t="s">
        <v>310</v>
      </c>
      <c r="G87" s="94" t="s">
        <v>93</v>
      </c>
      <c r="H87" s="94" t="s">
        <v>101</v>
      </c>
      <c r="I87" s="94"/>
      <c r="J87" s="94"/>
      <c r="K87" s="94"/>
      <c r="L87" s="94" t="s">
        <v>92</v>
      </c>
      <c r="M87" s="95" t="s">
        <v>193</v>
      </c>
      <c r="N87" s="51">
        <v>167</v>
      </c>
      <c r="O87" s="100" t="s">
        <v>156</v>
      </c>
      <c r="P87" s="95" t="s">
        <v>142</v>
      </c>
      <c r="Q87">
        <f t="shared" si="4"/>
        <v>85</v>
      </c>
      <c r="R87">
        <f t="shared" si="5"/>
        <v>32111</v>
      </c>
    </row>
    <row r="88" spans="1:18" ht="13.5" customHeight="1">
      <c r="A88" s="75" t="str">
        <f t="shared" si="3"/>
        <v>91 65510</v>
      </c>
      <c r="B88" s="86" t="s">
        <v>689</v>
      </c>
      <c r="C88" s="83" t="s">
        <v>121</v>
      </c>
      <c r="D88" s="83">
        <v>235</v>
      </c>
      <c r="E88" s="84" t="s">
        <v>126</v>
      </c>
      <c r="F88" s="85" t="s">
        <v>528</v>
      </c>
      <c r="G88" s="94" t="s">
        <v>99</v>
      </c>
      <c r="H88" s="94" t="s">
        <v>101</v>
      </c>
      <c r="I88" s="94"/>
      <c r="J88" s="94"/>
      <c r="K88" s="94"/>
      <c r="L88" s="94" t="s">
        <v>99</v>
      </c>
      <c r="M88" s="95" t="s">
        <v>558</v>
      </c>
      <c r="N88" s="51">
        <v>144</v>
      </c>
      <c r="O88" s="100" t="s">
        <v>156</v>
      </c>
      <c r="P88" s="95" t="s">
        <v>95</v>
      </c>
      <c r="Q88">
        <f t="shared" si="4"/>
        <v>91</v>
      </c>
      <c r="R88">
        <f t="shared" si="5"/>
        <v>65510</v>
      </c>
    </row>
    <row r="89" spans="1:18" ht="13.5" customHeight="1">
      <c r="A89" s="75" t="str">
        <f t="shared" si="3"/>
        <v>92 67990</v>
      </c>
      <c r="B89" s="86" t="s">
        <v>689</v>
      </c>
      <c r="C89" s="83" t="s">
        <v>121</v>
      </c>
      <c r="D89" s="83">
        <v>235</v>
      </c>
      <c r="E89" s="84" t="s">
        <v>134</v>
      </c>
      <c r="F89" s="85" t="s">
        <v>529</v>
      </c>
      <c r="G89" s="94" t="s">
        <v>93</v>
      </c>
      <c r="H89" s="94" t="s">
        <v>98</v>
      </c>
      <c r="I89" s="94"/>
      <c r="J89" s="94"/>
      <c r="K89" s="94"/>
      <c r="L89" s="94" t="s">
        <v>99</v>
      </c>
      <c r="M89" s="95" t="s">
        <v>559</v>
      </c>
      <c r="N89" s="51">
        <v>161</v>
      </c>
      <c r="O89" s="100" t="s">
        <v>156</v>
      </c>
      <c r="P89" s="95" t="s">
        <v>95</v>
      </c>
      <c r="Q89">
        <f t="shared" si="4"/>
        <v>92</v>
      </c>
      <c r="R89">
        <f t="shared" si="5"/>
        <v>67990</v>
      </c>
    </row>
    <row r="90" spans="1:18" ht="13.5" customHeight="1">
      <c r="A90" s="75" t="str">
        <f t="shared" si="3"/>
        <v>11 102921</v>
      </c>
      <c r="B90" s="86" t="s">
        <v>689</v>
      </c>
      <c r="C90" s="83" t="s">
        <v>121</v>
      </c>
      <c r="D90" s="83">
        <v>235</v>
      </c>
      <c r="E90" s="84" t="s">
        <v>137</v>
      </c>
      <c r="F90" s="85" t="s">
        <v>311</v>
      </c>
      <c r="G90" s="94" t="s">
        <v>99</v>
      </c>
      <c r="H90" s="94" t="s">
        <v>94</v>
      </c>
      <c r="I90" s="94"/>
      <c r="J90" s="94"/>
      <c r="K90" s="94"/>
      <c r="L90" s="94" t="s">
        <v>99</v>
      </c>
      <c r="M90" s="95" t="s">
        <v>195</v>
      </c>
      <c r="N90" s="51">
        <v>141</v>
      </c>
      <c r="O90" s="100" t="s">
        <v>156</v>
      </c>
      <c r="P90" s="95" t="s">
        <v>95</v>
      </c>
      <c r="Q90">
        <f t="shared" si="4"/>
        <v>11</v>
      </c>
      <c r="R90">
        <f t="shared" si="5"/>
        <v>102921</v>
      </c>
    </row>
    <row r="91" spans="1:18" ht="13.5" customHeight="1">
      <c r="A91" s="75" t="str">
        <f t="shared" si="3"/>
        <v>10 99983</v>
      </c>
      <c r="B91" s="86" t="s">
        <v>689</v>
      </c>
      <c r="C91" s="83" t="s">
        <v>121</v>
      </c>
      <c r="D91" s="83">
        <v>235</v>
      </c>
      <c r="E91" s="84" t="s">
        <v>263</v>
      </c>
      <c r="F91" s="85" t="s">
        <v>312</v>
      </c>
      <c r="G91" s="94" t="s">
        <v>99</v>
      </c>
      <c r="H91" s="94" t="s">
        <v>656</v>
      </c>
      <c r="I91" s="94"/>
      <c r="J91" s="94" t="s">
        <v>92</v>
      </c>
      <c r="K91" s="94"/>
      <c r="L91" s="94" t="s">
        <v>99</v>
      </c>
      <c r="M91" s="95" t="s">
        <v>196</v>
      </c>
      <c r="N91" s="51">
        <v>164</v>
      </c>
      <c r="O91" s="100" t="s">
        <v>153</v>
      </c>
      <c r="P91" s="95" t="s">
        <v>95</v>
      </c>
      <c r="Q91">
        <f t="shared" si="4"/>
        <v>10</v>
      </c>
      <c r="R91">
        <f t="shared" si="5"/>
        <v>99983</v>
      </c>
    </row>
    <row r="92" spans="1:18" ht="13.5" customHeight="1">
      <c r="A92" s="75" t="str">
        <f t="shared" si="3"/>
        <v>11 101479</v>
      </c>
      <c r="B92" s="86" t="s">
        <v>689</v>
      </c>
      <c r="C92" s="83" t="s">
        <v>121</v>
      </c>
      <c r="D92" s="83">
        <v>235</v>
      </c>
      <c r="E92" s="84" t="s">
        <v>137</v>
      </c>
      <c r="F92" s="85" t="s">
        <v>313</v>
      </c>
      <c r="G92" s="94" t="s">
        <v>93</v>
      </c>
      <c r="H92" s="94" t="s">
        <v>94</v>
      </c>
      <c r="I92" s="94"/>
      <c r="J92" s="94"/>
      <c r="K92" s="94"/>
      <c r="L92" s="94" t="s">
        <v>99</v>
      </c>
      <c r="M92" s="95" t="s">
        <v>197</v>
      </c>
      <c r="N92" s="51">
        <v>177</v>
      </c>
      <c r="O92" s="100" t="s">
        <v>153</v>
      </c>
      <c r="P92" s="95" t="s">
        <v>95</v>
      </c>
      <c r="Q92">
        <f t="shared" si="4"/>
        <v>11</v>
      </c>
      <c r="R92">
        <f t="shared" si="5"/>
        <v>101479</v>
      </c>
    </row>
    <row r="93" spans="1:18" ht="13.5" customHeight="1">
      <c r="A93" s="75" t="str">
        <f t="shared" si="3"/>
        <v>16 108723</v>
      </c>
      <c r="B93" s="86" t="s">
        <v>689</v>
      </c>
      <c r="C93" s="83" t="s">
        <v>121</v>
      </c>
      <c r="D93" s="83">
        <v>235</v>
      </c>
      <c r="E93" s="84" t="s">
        <v>581</v>
      </c>
      <c r="F93" s="85" t="s">
        <v>588</v>
      </c>
      <c r="G93" s="94" t="s">
        <v>99</v>
      </c>
      <c r="H93" s="94" t="s">
        <v>94</v>
      </c>
      <c r="I93" s="94"/>
      <c r="J93" s="94"/>
      <c r="K93" s="94"/>
      <c r="L93" s="94" t="s">
        <v>99</v>
      </c>
      <c r="M93" s="95" t="s">
        <v>606</v>
      </c>
      <c r="N93" s="51">
        <v>122</v>
      </c>
      <c r="O93" s="100" t="s">
        <v>156</v>
      </c>
      <c r="P93" s="95" t="s">
        <v>95</v>
      </c>
      <c r="Q93">
        <f t="shared" si="4"/>
        <v>16</v>
      </c>
      <c r="R93">
        <f t="shared" si="5"/>
        <v>108723</v>
      </c>
    </row>
    <row r="94" spans="1:18" ht="13.5" customHeight="1">
      <c r="A94" s="75" t="str">
        <f t="shared" si="3"/>
        <v>17 111905</v>
      </c>
      <c r="B94" s="86" t="s">
        <v>689</v>
      </c>
      <c r="C94" s="83" t="s">
        <v>121</v>
      </c>
      <c r="D94" s="83">
        <v>475</v>
      </c>
      <c r="E94" s="84" t="s">
        <v>596</v>
      </c>
      <c r="F94" s="85" t="s">
        <v>629</v>
      </c>
      <c r="G94" s="94" t="s">
        <v>93</v>
      </c>
      <c r="H94" s="94" t="s">
        <v>149</v>
      </c>
      <c r="I94" s="94"/>
      <c r="J94" s="94"/>
      <c r="K94" s="94"/>
      <c r="L94" s="94" t="s">
        <v>99</v>
      </c>
      <c r="M94" s="95" t="s">
        <v>662</v>
      </c>
      <c r="N94" s="51">
        <v>126</v>
      </c>
      <c r="O94" s="100" t="s">
        <v>578</v>
      </c>
      <c r="P94" s="95" t="s">
        <v>102</v>
      </c>
      <c r="Q94">
        <f t="shared" si="4"/>
        <v>17</v>
      </c>
      <c r="R94">
        <f t="shared" si="5"/>
        <v>111905</v>
      </c>
    </row>
    <row r="95" spans="1:18" ht="13.5" customHeight="1">
      <c r="A95" s="75" t="str">
        <f t="shared" si="3"/>
        <v>87 34616</v>
      </c>
      <c r="B95" s="86" t="s">
        <v>689</v>
      </c>
      <c r="C95" s="83" t="s">
        <v>122</v>
      </c>
      <c r="D95" s="83">
        <v>3</v>
      </c>
      <c r="E95" s="84" t="s">
        <v>130</v>
      </c>
      <c r="F95" s="85" t="s">
        <v>589</v>
      </c>
      <c r="G95" s="94" t="s">
        <v>93</v>
      </c>
      <c r="H95" s="94" t="s">
        <v>101</v>
      </c>
      <c r="I95" s="94"/>
      <c r="J95" s="94"/>
      <c r="K95" s="94"/>
      <c r="L95" s="94" t="s">
        <v>99</v>
      </c>
      <c r="M95" s="95" t="s">
        <v>607</v>
      </c>
      <c r="N95" s="51">
        <v>177</v>
      </c>
      <c r="O95" s="100" t="s">
        <v>153</v>
      </c>
      <c r="P95" s="95" t="s">
        <v>100</v>
      </c>
      <c r="Q95">
        <f t="shared" si="4"/>
        <v>87</v>
      </c>
      <c r="R95">
        <f t="shared" si="5"/>
        <v>34616</v>
      </c>
    </row>
    <row r="96" spans="1:18" ht="13.5" customHeight="1">
      <c r="A96" s="75" t="str">
        <f t="shared" si="3"/>
        <v>2 12755</v>
      </c>
      <c r="B96" s="86" t="s">
        <v>689</v>
      </c>
      <c r="C96" s="83" t="s">
        <v>120</v>
      </c>
      <c r="D96" s="83">
        <v>621</v>
      </c>
      <c r="E96" s="84" t="s">
        <v>268</v>
      </c>
      <c r="F96" s="85" t="s">
        <v>715</v>
      </c>
      <c r="G96" s="94" t="s">
        <v>99</v>
      </c>
      <c r="H96" s="94" t="s">
        <v>101</v>
      </c>
      <c r="I96" s="94"/>
      <c r="J96" s="94" t="s">
        <v>92</v>
      </c>
      <c r="K96" s="94"/>
      <c r="L96" s="94" t="s">
        <v>99</v>
      </c>
      <c r="M96" s="95" t="s">
        <v>716</v>
      </c>
      <c r="N96" s="51">
        <v>134</v>
      </c>
      <c r="O96" s="100" t="s">
        <v>156</v>
      </c>
      <c r="P96" s="95" t="s">
        <v>658</v>
      </c>
      <c r="Q96">
        <f t="shared" si="4"/>
        <v>2</v>
      </c>
      <c r="R96">
        <f t="shared" si="5"/>
        <v>12755</v>
      </c>
    </row>
    <row r="97" spans="1:18" ht="13.5" customHeight="1">
      <c r="A97" s="75" t="str">
        <f t="shared" si="3"/>
        <v>85 1278</v>
      </c>
      <c r="B97" s="86" t="s">
        <v>689</v>
      </c>
      <c r="C97" s="83" t="s">
        <v>120</v>
      </c>
      <c r="D97" s="83">
        <v>1</v>
      </c>
      <c r="E97" s="84" t="s">
        <v>133</v>
      </c>
      <c r="F97" s="85" t="s">
        <v>314</v>
      </c>
      <c r="G97" s="94" t="s">
        <v>93</v>
      </c>
      <c r="H97" s="94" t="s">
        <v>101</v>
      </c>
      <c r="I97" s="94"/>
      <c r="J97" s="94"/>
      <c r="K97" s="94"/>
      <c r="L97" s="94" t="s">
        <v>99</v>
      </c>
      <c r="M97" s="95" t="s">
        <v>198</v>
      </c>
      <c r="N97" s="51">
        <v>189</v>
      </c>
      <c r="O97" s="100" t="s">
        <v>153</v>
      </c>
      <c r="P97" s="95" t="s">
        <v>106</v>
      </c>
      <c r="Q97">
        <f t="shared" si="4"/>
        <v>85</v>
      </c>
      <c r="R97">
        <f t="shared" si="5"/>
        <v>1278</v>
      </c>
    </row>
    <row r="98" spans="1:18" ht="13.5" customHeight="1">
      <c r="A98" s="75" t="str">
        <f t="shared" si="3"/>
        <v>18 113921</v>
      </c>
      <c r="B98" s="86" t="s">
        <v>689</v>
      </c>
      <c r="C98" s="83" t="s">
        <v>121</v>
      </c>
      <c r="D98" s="83">
        <v>475</v>
      </c>
      <c r="E98" s="84" t="s">
        <v>690</v>
      </c>
      <c r="F98" s="85" t="s">
        <v>717</v>
      </c>
      <c r="G98" s="94" t="s">
        <v>93</v>
      </c>
      <c r="H98" s="94" t="s">
        <v>104</v>
      </c>
      <c r="I98" s="94" t="s">
        <v>91</v>
      </c>
      <c r="J98" s="94"/>
      <c r="K98" s="94"/>
      <c r="L98" s="94" t="s">
        <v>99</v>
      </c>
      <c r="M98" s="95" t="s">
        <v>718</v>
      </c>
      <c r="N98" s="51">
        <v>78</v>
      </c>
      <c r="O98" s="100" t="s">
        <v>156</v>
      </c>
      <c r="P98" s="95" t="s">
        <v>102</v>
      </c>
      <c r="Q98">
        <f t="shared" si="4"/>
        <v>18</v>
      </c>
      <c r="R98">
        <f t="shared" si="5"/>
        <v>113921</v>
      </c>
    </row>
    <row r="99" spans="1:18" ht="13.5" customHeight="1">
      <c r="A99" s="76" t="str">
        <f t="shared" si="3"/>
        <v>2 63344</v>
      </c>
      <c r="B99" s="87" t="s">
        <v>689</v>
      </c>
      <c r="C99" s="91" t="s">
        <v>120</v>
      </c>
      <c r="D99" s="88">
        <v>621</v>
      </c>
      <c r="E99" s="89" t="s">
        <v>268</v>
      </c>
      <c r="F99" s="90" t="s">
        <v>315</v>
      </c>
      <c r="G99" s="96" t="s">
        <v>99</v>
      </c>
      <c r="H99" s="96" t="s">
        <v>101</v>
      </c>
      <c r="I99" s="96"/>
      <c r="J99" s="96"/>
      <c r="K99" s="96"/>
      <c r="L99" s="96" t="s">
        <v>99</v>
      </c>
      <c r="M99" s="97" t="s">
        <v>199</v>
      </c>
      <c r="N99" s="51">
        <v>131</v>
      </c>
      <c r="O99" s="100" t="s">
        <v>156</v>
      </c>
      <c r="P99" s="97" t="s">
        <v>658</v>
      </c>
      <c r="Q99">
        <f t="shared" si="4"/>
        <v>2</v>
      </c>
      <c r="R99">
        <f t="shared" si="5"/>
        <v>63344</v>
      </c>
    </row>
    <row r="100" spans="1:18" ht="13.5" customHeight="1">
      <c r="A100" s="75" t="str">
        <f t="shared" si="3"/>
        <v>99 42093</v>
      </c>
      <c r="B100" s="86" t="s">
        <v>689</v>
      </c>
      <c r="C100" s="83" t="s">
        <v>120</v>
      </c>
      <c r="D100" s="83">
        <v>621</v>
      </c>
      <c r="E100" s="84" t="s">
        <v>135</v>
      </c>
      <c r="F100" s="85" t="s">
        <v>316</v>
      </c>
      <c r="G100" s="94" t="s">
        <v>93</v>
      </c>
      <c r="H100" s="94" t="s">
        <v>98</v>
      </c>
      <c r="I100" s="94"/>
      <c r="J100" s="94"/>
      <c r="K100" s="94"/>
      <c r="L100" s="94" t="s">
        <v>99</v>
      </c>
      <c r="M100" s="95" t="s">
        <v>477</v>
      </c>
      <c r="N100" s="51">
        <v>170</v>
      </c>
      <c r="O100" s="100" t="s">
        <v>156</v>
      </c>
      <c r="P100" s="95" t="s">
        <v>658</v>
      </c>
      <c r="Q100">
        <f t="shared" si="4"/>
        <v>99</v>
      </c>
      <c r="R100">
        <f t="shared" si="5"/>
        <v>42093</v>
      </c>
    </row>
    <row r="101" spans="1:18" ht="13.5" customHeight="1">
      <c r="A101" s="75" t="str">
        <f t="shared" si="3"/>
        <v>9 98997</v>
      </c>
      <c r="B101" s="86" t="s">
        <v>689</v>
      </c>
      <c r="C101" s="83" t="s">
        <v>120</v>
      </c>
      <c r="D101" s="83">
        <v>4</v>
      </c>
      <c r="E101" s="84" t="s">
        <v>262</v>
      </c>
      <c r="F101" s="85" t="s">
        <v>317</v>
      </c>
      <c r="G101" s="94" t="s">
        <v>93</v>
      </c>
      <c r="H101" s="94" t="s">
        <v>94</v>
      </c>
      <c r="I101" s="94"/>
      <c r="J101" s="94"/>
      <c r="K101" s="94"/>
      <c r="L101" s="94" t="s">
        <v>99</v>
      </c>
      <c r="M101" s="95" t="s">
        <v>200</v>
      </c>
      <c r="N101" s="51">
        <v>176</v>
      </c>
      <c r="O101" s="100" t="s">
        <v>153</v>
      </c>
      <c r="P101" s="95" t="s">
        <v>132</v>
      </c>
      <c r="Q101">
        <f t="shared" si="4"/>
        <v>9</v>
      </c>
      <c r="R101">
        <f t="shared" si="5"/>
        <v>98997</v>
      </c>
    </row>
    <row r="102" spans="1:18" ht="13.5" customHeight="1">
      <c r="A102" s="75" t="str">
        <f t="shared" si="3"/>
        <v>9 98273</v>
      </c>
      <c r="B102" s="86" t="s">
        <v>689</v>
      </c>
      <c r="C102" s="83" t="s">
        <v>122</v>
      </c>
      <c r="D102" s="83">
        <v>3</v>
      </c>
      <c r="E102" s="84" t="s">
        <v>262</v>
      </c>
      <c r="F102" s="85" t="s">
        <v>318</v>
      </c>
      <c r="G102" s="94" t="s">
        <v>93</v>
      </c>
      <c r="H102" s="94" t="s">
        <v>98</v>
      </c>
      <c r="I102" s="94"/>
      <c r="J102" s="94"/>
      <c r="K102" s="94"/>
      <c r="L102" s="94" t="s">
        <v>99</v>
      </c>
      <c r="M102" s="95" t="s">
        <v>201</v>
      </c>
      <c r="N102" s="51">
        <v>189</v>
      </c>
      <c r="O102" s="100" t="s">
        <v>153</v>
      </c>
      <c r="P102" s="95" t="s">
        <v>100</v>
      </c>
      <c r="Q102">
        <f t="shared" si="4"/>
        <v>9</v>
      </c>
      <c r="R102">
        <f t="shared" si="5"/>
        <v>98273</v>
      </c>
    </row>
    <row r="103" spans="1:18" ht="13.5" customHeight="1">
      <c r="A103" s="75" t="str">
        <f t="shared" si="3"/>
        <v>1 12129</v>
      </c>
      <c r="B103" s="86" t="s">
        <v>689</v>
      </c>
      <c r="C103" s="83" t="s">
        <v>121</v>
      </c>
      <c r="D103" s="83">
        <v>4</v>
      </c>
      <c r="E103" s="84" t="s">
        <v>260</v>
      </c>
      <c r="F103" s="85" t="s">
        <v>719</v>
      </c>
      <c r="G103" s="94" t="s">
        <v>93</v>
      </c>
      <c r="H103" s="94" t="s">
        <v>101</v>
      </c>
      <c r="I103" s="94"/>
      <c r="J103" s="94" t="s">
        <v>92</v>
      </c>
      <c r="K103" s="94"/>
      <c r="L103" s="94" t="s">
        <v>99</v>
      </c>
      <c r="M103" s="95" t="s">
        <v>720</v>
      </c>
      <c r="N103" s="51">
        <v>151</v>
      </c>
      <c r="O103" s="100" t="s">
        <v>156</v>
      </c>
      <c r="P103" s="95" t="s">
        <v>148</v>
      </c>
      <c r="Q103">
        <f t="shared" si="4"/>
        <v>1</v>
      </c>
      <c r="R103">
        <f t="shared" si="5"/>
        <v>12129</v>
      </c>
    </row>
    <row r="104" spans="1:18" ht="13.5" customHeight="1">
      <c r="A104" s="75" t="str">
        <f t="shared" si="3"/>
        <v>9 98199</v>
      </c>
      <c r="B104" s="86" t="s">
        <v>689</v>
      </c>
      <c r="C104" s="83" t="s">
        <v>121</v>
      </c>
      <c r="D104" s="83">
        <v>235</v>
      </c>
      <c r="E104" s="84" t="s">
        <v>262</v>
      </c>
      <c r="F104" s="85" t="s">
        <v>319</v>
      </c>
      <c r="G104" s="94" t="s">
        <v>99</v>
      </c>
      <c r="H104" s="94" t="s">
        <v>94</v>
      </c>
      <c r="I104" s="94"/>
      <c r="J104" s="94"/>
      <c r="K104" s="94"/>
      <c r="L104" s="94" t="s">
        <v>99</v>
      </c>
      <c r="M104" s="95" t="s">
        <v>202</v>
      </c>
      <c r="N104" s="51">
        <v>170</v>
      </c>
      <c r="O104" s="100" t="s">
        <v>153</v>
      </c>
      <c r="P104" s="95" t="s">
        <v>95</v>
      </c>
      <c r="Q104">
        <f t="shared" si="4"/>
        <v>9</v>
      </c>
      <c r="R104">
        <f t="shared" si="5"/>
        <v>98199</v>
      </c>
    </row>
    <row r="105" spans="1:18" ht="13.5" customHeight="1">
      <c r="A105" s="75" t="str">
        <f t="shared" si="3"/>
        <v>2 64649</v>
      </c>
      <c r="B105" s="86" t="s">
        <v>689</v>
      </c>
      <c r="C105" s="83" t="s">
        <v>121</v>
      </c>
      <c r="D105" s="83">
        <v>235</v>
      </c>
      <c r="E105" s="84" t="s">
        <v>268</v>
      </c>
      <c r="F105" s="85" t="s">
        <v>320</v>
      </c>
      <c r="G105" s="94" t="s">
        <v>93</v>
      </c>
      <c r="H105" s="94" t="s">
        <v>96</v>
      </c>
      <c r="I105" s="94"/>
      <c r="J105" s="94"/>
      <c r="K105" s="94"/>
      <c r="L105" s="94" t="s">
        <v>92</v>
      </c>
      <c r="M105" s="95" t="s">
        <v>203</v>
      </c>
      <c r="N105" s="51">
        <v>160</v>
      </c>
      <c r="O105" s="100" t="s">
        <v>156</v>
      </c>
      <c r="P105" s="95" t="s">
        <v>95</v>
      </c>
      <c r="Q105">
        <f t="shared" si="4"/>
        <v>2</v>
      </c>
      <c r="R105">
        <f t="shared" si="5"/>
        <v>64649</v>
      </c>
    </row>
    <row r="106" spans="1:18" ht="13.5" customHeight="1">
      <c r="A106" s="75" t="str">
        <f t="shared" si="3"/>
        <v>18 114262</v>
      </c>
      <c r="B106" s="86" t="s">
        <v>689</v>
      </c>
      <c r="C106" s="83" t="s">
        <v>121</v>
      </c>
      <c r="D106" s="83">
        <v>475</v>
      </c>
      <c r="E106" s="84" t="s">
        <v>690</v>
      </c>
      <c r="F106" s="85" t="s">
        <v>721</v>
      </c>
      <c r="G106" s="94" t="s">
        <v>93</v>
      </c>
      <c r="H106" s="94" t="s">
        <v>149</v>
      </c>
      <c r="I106" s="94" t="s">
        <v>91</v>
      </c>
      <c r="J106" s="94"/>
      <c r="K106" s="94"/>
      <c r="L106" s="94" t="s">
        <v>99</v>
      </c>
      <c r="M106" s="95" t="s">
        <v>722</v>
      </c>
      <c r="N106" s="51">
        <v>100</v>
      </c>
      <c r="O106" s="100" t="s">
        <v>578</v>
      </c>
      <c r="P106" s="95" t="s">
        <v>102</v>
      </c>
      <c r="Q106">
        <f t="shared" si="4"/>
        <v>18</v>
      </c>
      <c r="R106">
        <f t="shared" si="5"/>
        <v>114262</v>
      </c>
    </row>
    <row r="107" spans="1:18" ht="13.5" customHeight="1">
      <c r="A107" s="75" t="str">
        <f t="shared" si="3"/>
        <v>18 114263</v>
      </c>
      <c r="B107" s="86" t="s">
        <v>689</v>
      </c>
      <c r="C107" s="83" t="s">
        <v>121</v>
      </c>
      <c r="D107" s="83">
        <v>475</v>
      </c>
      <c r="E107" s="84" t="s">
        <v>690</v>
      </c>
      <c r="F107" s="85" t="s">
        <v>723</v>
      </c>
      <c r="G107" s="94" t="s">
        <v>93</v>
      </c>
      <c r="H107" s="94" t="s">
        <v>149</v>
      </c>
      <c r="I107" s="94" t="s">
        <v>91</v>
      </c>
      <c r="J107" s="94"/>
      <c r="K107" s="94"/>
      <c r="L107" s="94" t="s">
        <v>99</v>
      </c>
      <c r="M107" s="95" t="s">
        <v>724</v>
      </c>
      <c r="N107" s="51">
        <v>85</v>
      </c>
      <c r="O107" s="100" t="s">
        <v>578</v>
      </c>
      <c r="P107" s="95" t="s">
        <v>102</v>
      </c>
      <c r="Q107">
        <f t="shared" si="4"/>
        <v>18</v>
      </c>
      <c r="R107">
        <f t="shared" si="5"/>
        <v>114263</v>
      </c>
    </row>
    <row r="108" spans="1:18" ht="13.5" customHeight="1">
      <c r="A108" s="75" t="str">
        <f t="shared" si="3"/>
        <v>16 110041</v>
      </c>
      <c r="B108" s="86" t="s">
        <v>689</v>
      </c>
      <c r="C108" s="83" t="s">
        <v>121</v>
      </c>
      <c r="D108" s="83">
        <v>235</v>
      </c>
      <c r="E108" s="84" t="s">
        <v>581</v>
      </c>
      <c r="F108" s="85" t="s">
        <v>590</v>
      </c>
      <c r="G108" s="94" t="s">
        <v>93</v>
      </c>
      <c r="H108" s="94" t="s">
        <v>96</v>
      </c>
      <c r="I108" s="94"/>
      <c r="J108" s="94"/>
      <c r="K108" s="94"/>
      <c r="L108" s="94" t="s">
        <v>92</v>
      </c>
      <c r="M108" s="95" t="s">
        <v>608</v>
      </c>
      <c r="N108" s="51">
        <v>132</v>
      </c>
      <c r="O108" s="100" t="s">
        <v>156</v>
      </c>
      <c r="P108" s="95" t="s">
        <v>95</v>
      </c>
      <c r="Q108">
        <f t="shared" si="4"/>
        <v>16</v>
      </c>
      <c r="R108">
        <f t="shared" si="5"/>
        <v>110041</v>
      </c>
    </row>
    <row r="109" spans="1:18" ht="13.5" customHeight="1">
      <c r="A109" s="75" t="str">
        <f t="shared" si="3"/>
        <v>17 112075</v>
      </c>
      <c r="B109" s="86" t="s">
        <v>689</v>
      </c>
      <c r="C109" s="83" t="s">
        <v>122</v>
      </c>
      <c r="D109" s="83">
        <v>4</v>
      </c>
      <c r="E109" s="84" t="s">
        <v>596</v>
      </c>
      <c r="F109" s="85" t="s">
        <v>630</v>
      </c>
      <c r="G109" s="94" t="s">
        <v>93</v>
      </c>
      <c r="H109" s="94" t="s">
        <v>656</v>
      </c>
      <c r="I109" s="94"/>
      <c r="J109" s="94"/>
      <c r="K109" s="94"/>
      <c r="L109" s="94" t="s">
        <v>99</v>
      </c>
      <c r="M109" s="95" t="s">
        <v>663</v>
      </c>
      <c r="N109" s="51">
        <v>109</v>
      </c>
      <c r="O109" s="100" t="s">
        <v>156</v>
      </c>
      <c r="P109" s="95" t="s">
        <v>105</v>
      </c>
      <c r="Q109">
        <f t="shared" si="4"/>
        <v>17</v>
      </c>
      <c r="R109">
        <f t="shared" si="5"/>
        <v>112075</v>
      </c>
    </row>
    <row r="110" spans="1:18" ht="13.5" customHeight="1">
      <c r="A110" s="75" t="str">
        <f t="shared" si="3"/>
        <v>16 109217</v>
      </c>
      <c r="B110" s="86" t="s">
        <v>689</v>
      </c>
      <c r="C110" s="83" t="s">
        <v>122</v>
      </c>
      <c r="D110" s="83">
        <v>3</v>
      </c>
      <c r="E110" s="84" t="s">
        <v>581</v>
      </c>
      <c r="F110" s="85" t="s">
        <v>591</v>
      </c>
      <c r="G110" s="94" t="s">
        <v>99</v>
      </c>
      <c r="H110" s="94" t="s">
        <v>101</v>
      </c>
      <c r="I110" s="94"/>
      <c r="J110" s="94"/>
      <c r="K110" s="94"/>
      <c r="L110" s="94" t="s">
        <v>99</v>
      </c>
      <c r="M110" s="95" t="s">
        <v>609</v>
      </c>
      <c r="N110" s="51">
        <v>126</v>
      </c>
      <c r="O110" s="100" t="s">
        <v>156</v>
      </c>
      <c r="P110" s="95" t="s">
        <v>100</v>
      </c>
      <c r="Q110">
        <f t="shared" si="4"/>
        <v>16</v>
      </c>
      <c r="R110">
        <f t="shared" si="5"/>
        <v>109217</v>
      </c>
    </row>
    <row r="111" spans="1:18" ht="13.5" customHeight="1">
      <c r="A111" s="75" t="str">
        <f t="shared" si="3"/>
        <v>89 58092</v>
      </c>
      <c r="B111" s="86" t="s">
        <v>689</v>
      </c>
      <c r="C111" s="83" t="s">
        <v>122</v>
      </c>
      <c r="D111" s="83">
        <v>3</v>
      </c>
      <c r="E111" s="84" t="s">
        <v>128</v>
      </c>
      <c r="F111" s="85" t="s">
        <v>321</v>
      </c>
      <c r="G111" s="94" t="s">
        <v>99</v>
      </c>
      <c r="H111" s="94" t="s">
        <v>101</v>
      </c>
      <c r="I111" s="94"/>
      <c r="J111" s="94"/>
      <c r="K111" s="94"/>
      <c r="L111" s="94" t="s">
        <v>92</v>
      </c>
      <c r="M111" s="95" t="s">
        <v>204</v>
      </c>
      <c r="N111" s="51">
        <v>171</v>
      </c>
      <c r="O111" s="100" t="s">
        <v>153</v>
      </c>
      <c r="P111" s="95" t="s">
        <v>100</v>
      </c>
      <c r="Q111">
        <f t="shared" si="4"/>
        <v>89</v>
      </c>
      <c r="R111">
        <f t="shared" si="5"/>
        <v>58092</v>
      </c>
    </row>
    <row r="112" spans="1:18" ht="13.5" customHeight="1">
      <c r="A112" s="75" t="str">
        <f t="shared" si="3"/>
        <v>9 98594</v>
      </c>
      <c r="B112" s="86" t="s">
        <v>689</v>
      </c>
      <c r="C112" s="83" t="s">
        <v>122</v>
      </c>
      <c r="D112" s="83">
        <v>2</v>
      </c>
      <c r="E112" s="84" t="s">
        <v>262</v>
      </c>
      <c r="F112" s="85" t="s">
        <v>322</v>
      </c>
      <c r="G112" s="94" t="s">
        <v>93</v>
      </c>
      <c r="H112" s="94" t="s">
        <v>96</v>
      </c>
      <c r="I112" s="94"/>
      <c r="J112" s="94"/>
      <c r="K112" s="94"/>
      <c r="L112" s="94" t="s">
        <v>99</v>
      </c>
      <c r="M112" s="95" t="s">
        <v>205</v>
      </c>
      <c r="N112" s="51">
        <v>159</v>
      </c>
      <c r="O112" s="100" t="s">
        <v>156</v>
      </c>
      <c r="P112" s="95" t="s">
        <v>97</v>
      </c>
      <c r="Q112">
        <f t="shared" si="4"/>
        <v>9</v>
      </c>
      <c r="R112">
        <f t="shared" si="5"/>
        <v>98594</v>
      </c>
    </row>
    <row r="113" spans="1:18" ht="13.5" customHeight="1">
      <c r="A113" s="75" t="str">
        <f t="shared" si="3"/>
        <v>85 42627</v>
      </c>
      <c r="B113" s="86" t="s">
        <v>689</v>
      </c>
      <c r="C113" s="83" t="s">
        <v>121</v>
      </c>
      <c r="D113" s="83">
        <v>476</v>
      </c>
      <c r="E113" s="84" t="s">
        <v>133</v>
      </c>
      <c r="F113" s="85" t="s">
        <v>323</v>
      </c>
      <c r="G113" s="94" t="s">
        <v>93</v>
      </c>
      <c r="H113" s="94" t="s">
        <v>101</v>
      </c>
      <c r="I113" s="94"/>
      <c r="J113" s="94"/>
      <c r="K113" s="94"/>
      <c r="L113" s="94" t="s">
        <v>92</v>
      </c>
      <c r="M113" s="95" t="s">
        <v>206</v>
      </c>
      <c r="N113" s="51">
        <v>181</v>
      </c>
      <c r="O113" s="100" t="s">
        <v>153</v>
      </c>
      <c r="P113" s="95" t="s">
        <v>107</v>
      </c>
      <c r="Q113">
        <f t="shared" si="4"/>
        <v>85</v>
      </c>
      <c r="R113">
        <f t="shared" si="5"/>
        <v>42627</v>
      </c>
    </row>
    <row r="114" spans="1:18" ht="13.5" customHeight="1">
      <c r="A114" s="75" t="str">
        <f t="shared" si="3"/>
        <v>85 45336</v>
      </c>
      <c r="B114" s="86" t="s">
        <v>689</v>
      </c>
      <c r="C114" s="83" t="s">
        <v>121</v>
      </c>
      <c r="D114" s="83">
        <v>476</v>
      </c>
      <c r="E114" s="84" t="s">
        <v>133</v>
      </c>
      <c r="F114" s="85" t="s">
        <v>324</v>
      </c>
      <c r="G114" s="94" t="s">
        <v>99</v>
      </c>
      <c r="H114" s="94" t="s">
        <v>98</v>
      </c>
      <c r="I114" s="94"/>
      <c r="J114" s="94"/>
      <c r="K114" s="94"/>
      <c r="L114" s="94" t="s">
        <v>92</v>
      </c>
      <c r="M114" s="95" t="s">
        <v>207</v>
      </c>
      <c r="N114" s="51">
        <v>168</v>
      </c>
      <c r="O114" s="100" t="s">
        <v>153</v>
      </c>
      <c r="P114" s="95" t="s">
        <v>107</v>
      </c>
      <c r="Q114">
        <f t="shared" si="4"/>
        <v>85</v>
      </c>
      <c r="R114">
        <f t="shared" si="5"/>
        <v>45336</v>
      </c>
    </row>
    <row r="115" spans="1:18" ht="13.5" customHeight="1">
      <c r="A115" s="75" t="str">
        <f t="shared" si="3"/>
        <v>13 105123</v>
      </c>
      <c r="B115" s="86" t="s">
        <v>689</v>
      </c>
      <c r="C115" s="83" t="s">
        <v>121</v>
      </c>
      <c r="D115" s="83">
        <v>476</v>
      </c>
      <c r="E115" s="84" t="s">
        <v>144</v>
      </c>
      <c r="F115" s="85" t="s">
        <v>325</v>
      </c>
      <c r="G115" s="94" t="s">
        <v>99</v>
      </c>
      <c r="H115" s="94" t="s">
        <v>94</v>
      </c>
      <c r="I115" s="94"/>
      <c r="J115" s="94"/>
      <c r="K115" s="94"/>
      <c r="L115" s="94" t="s">
        <v>99</v>
      </c>
      <c r="M115" s="95" t="s">
        <v>208</v>
      </c>
      <c r="N115" s="51">
        <v>150</v>
      </c>
      <c r="O115" s="100" t="s">
        <v>156</v>
      </c>
      <c r="P115" s="95" t="s">
        <v>107</v>
      </c>
      <c r="Q115">
        <f t="shared" si="4"/>
        <v>13</v>
      </c>
      <c r="R115">
        <f t="shared" si="5"/>
        <v>105123</v>
      </c>
    </row>
    <row r="116" spans="1:18" ht="13.5" customHeight="1">
      <c r="A116" s="75" t="str">
        <f t="shared" si="3"/>
        <v>18 113597</v>
      </c>
      <c r="B116" s="86" t="s">
        <v>689</v>
      </c>
      <c r="C116" s="83" t="s">
        <v>122</v>
      </c>
      <c r="D116" s="83">
        <v>4</v>
      </c>
      <c r="E116" s="84" t="s">
        <v>690</v>
      </c>
      <c r="F116" s="85" t="s">
        <v>725</v>
      </c>
      <c r="G116" s="94" t="s">
        <v>99</v>
      </c>
      <c r="H116" s="94" t="s">
        <v>152</v>
      </c>
      <c r="I116" s="94" t="s">
        <v>91</v>
      </c>
      <c r="J116" s="94"/>
      <c r="K116" s="94"/>
      <c r="L116" s="94" t="s">
        <v>99</v>
      </c>
      <c r="M116" s="95" t="s">
        <v>726</v>
      </c>
      <c r="N116" s="51">
        <v>125</v>
      </c>
      <c r="O116" s="100" t="s">
        <v>578</v>
      </c>
      <c r="P116" s="95" t="s">
        <v>105</v>
      </c>
      <c r="Q116">
        <f t="shared" si="4"/>
        <v>18</v>
      </c>
      <c r="R116">
        <f t="shared" si="5"/>
        <v>113597</v>
      </c>
    </row>
    <row r="117" spans="1:18" ht="13.5" customHeight="1">
      <c r="A117" s="75" t="str">
        <f t="shared" si="3"/>
        <v>94 75885</v>
      </c>
      <c r="B117" s="86" t="s">
        <v>689</v>
      </c>
      <c r="C117" s="83" t="s">
        <v>121</v>
      </c>
      <c r="D117" s="83">
        <v>476</v>
      </c>
      <c r="E117" s="84" t="s">
        <v>145</v>
      </c>
      <c r="F117" s="85" t="s">
        <v>326</v>
      </c>
      <c r="G117" s="94" t="s">
        <v>93</v>
      </c>
      <c r="H117" s="94" t="s">
        <v>98</v>
      </c>
      <c r="I117" s="94"/>
      <c r="J117" s="94"/>
      <c r="K117" s="94"/>
      <c r="L117" s="94" t="s">
        <v>99</v>
      </c>
      <c r="M117" s="95" t="s">
        <v>209</v>
      </c>
      <c r="N117" s="51">
        <v>180</v>
      </c>
      <c r="O117" s="100" t="s">
        <v>153</v>
      </c>
      <c r="P117" s="95" t="s">
        <v>107</v>
      </c>
      <c r="Q117">
        <f t="shared" si="4"/>
        <v>94</v>
      </c>
      <c r="R117">
        <f t="shared" si="5"/>
        <v>75885</v>
      </c>
    </row>
    <row r="118" spans="1:18" ht="13.5" customHeight="1">
      <c r="A118" s="75" t="str">
        <f t="shared" si="3"/>
        <v>3 64927</v>
      </c>
      <c r="B118" s="86" t="s">
        <v>689</v>
      </c>
      <c r="C118" s="83" t="s">
        <v>121</v>
      </c>
      <c r="D118" s="83">
        <v>235</v>
      </c>
      <c r="E118" s="84" t="s">
        <v>275</v>
      </c>
      <c r="F118" s="85" t="s">
        <v>327</v>
      </c>
      <c r="G118" s="94" t="s">
        <v>93</v>
      </c>
      <c r="H118" s="94" t="s">
        <v>98</v>
      </c>
      <c r="I118" s="94"/>
      <c r="J118" s="94"/>
      <c r="K118" s="94"/>
      <c r="L118" s="94" t="s">
        <v>92</v>
      </c>
      <c r="M118" s="95" t="s">
        <v>210</v>
      </c>
      <c r="N118" s="51">
        <v>158</v>
      </c>
      <c r="O118" s="100" t="s">
        <v>156</v>
      </c>
      <c r="P118" s="95" t="s">
        <v>95</v>
      </c>
      <c r="Q118">
        <f t="shared" si="4"/>
        <v>3</v>
      </c>
      <c r="R118">
        <f t="shared" si="5"/>
        <v>64927</v>
      </c>
    </row>
    <row r="119" spans="1:18" ht="13.5" customHeight="1">
      <c r="A119" s="75" t="str">
        <f t="shared" si="3"/>
        <v>18 114264</v>
      </c>
      <c r="B119" s="86" t="s">
        <v>689</v>
      </c>
      <c r="C119" s="83" t="s">
        <v>121</v>
      </c>
      <c r="D119" s="83">
        <v>475</v>
      </c>
      <c r="E119" s="84" t="s">
        <v>690</v>
      </c>
      <c r="F119" s="85" t="s">
        <v>727</v>
      </c>
      <c r="G119" s="94" t="s">
        <v>93</v>
      </c>
      <c r="H119" s="94" t="s">
        <v>104</v>
      </c>
      <c r="I119" s="94" t="s">
        <v>91</v>
      </c>
      <c r="J119" s="94"/>
      <c r="K119" s="94"/>
      <c r="L119" s="94" t="s">
        <v>99</v>
      </c>
      <c r="M119" s="95" t="s">
        <v>728</v>
      </c>
      <c r="N119" s="51">
        <v>113</v>
      </c>
      <c r="O119" s="100" t="s">
        <v>156</v>
      </c>
      <c r="P119" s="95" t="s">
        <v>102</v>
      </c>
      <c r="Q119">
        <f t="shared" si="4"/>
        <v>18</v>
      </c>
      <c r="R119">
        <f t="shared" si="5"/>
        <v>114264</v>
      </c>
    </row>
    <row r="120" spans="1:18" ht="13.5" customHeight="1">
      <c r="A120" s="75" t="str">
        <f t="shared" si="3"/>
        <v>6 91422</v>
      </c>
      <c r="B120" s="86" t="s">
        <v>689</v>
      </c>
      <c r="C120" s="83" t="s">
        <v>122</v>
      </c>
      <c r="D120" s="83">
        <v>2</v>
      </c>
      <c r="E120" s="84" t="s">
        <v>290</v>
      </c>
      <c r="F120" s="85" t="s">
        <v>530</v>
      </c>
      <c r="G120" s="94" t="s">
        <v>93</v>
      </c>
      <c r="H120" s="94" t="s">
        <v>94</v>
      </c>
      <c r="I120" s="94"/>
      <c r="J120" s="94"/>
      <c r="K120" s="94"/>
      <c r="L120" s="94" t="s">
        <v>99</v>
      </c>
      <c r="M120" s="95" t="s">
        <v>560</v>
      </c>
      <c r="N120" s="51">
        <v>191</v>
      </c>
      <c r="O120" s="100" t="s">
        <v>168</v>
      </c>
      <c r="P120" s="95" t="s">
        <v>97</v>
      </c>
      <c r="Q120">
        <f t="shared" si="4"/>
        <v>6</v>
      </c>
      <c r="R120">
        <f t="shared" si="5"/>
        <v>91422</v>
      </c>
    </row>
    <row r="121" spans="1:18" ht="13.5" customHeight="1">
      <c r="A121" s="75" t="str">
        <f t="shared" si="3"/>
        <v>17 112207</v>
      </c>
      <c r="B121" s="86" t="s">
        <v>689</v>
      </c>
      <c r="C121" s="83" t="s">
        <v>121</v>
      </c>
      <c r="D121" s="83">
        <v>235</v>
      </c>
      <c r="E121" s="84" t="s">
        <v>596</v>
      </c>
      <c r="F121" s="85" t="s">
        <v>729</v>
      </c>
      <c r="G121" s="94" t="s">
        <v>93</v>
      </c>
      <c r="H121" s="94" t="s">
        <v>94</v>
      </c>
      <c r="I121" s="94"/>
      <c r="J121" s="94" t="s">
        <v>92</v>
      </c>
      <c r="K121" s="94"/>
      <c r="L121" s="94" t="s">
        <v>99</v>
      </c>
      <c r="M121" s="95" t="s">
        <v>730</v>
      </c>
      <c r="N121" s="51">
        <v>159</v>
      </c>
      <c r="O121" s="100" t="s">
        <v>156</v>
      </c>
      <c r="P121" s="95" t="s">
        <v>95</v>
      </c>
      <c r="Q121">
        <f t="shared" si="4"/>
        <v>17</v>
      </c>
      <c r="R121">
        <f t="shared" si="5"/>
        <v>112207</v>
      </c>
    </row>
    <row r="122" spans="1:18" ht="13.5" customHeight="1">
      <c r="A122" s="75" t="str">
        <f t="shared" si="3"/>
        <v>13 105541</v>
      </c>
      <c r="B122" s="86" t="s">
        <v>689</v>
      </c>
      <c r="C122" s="83" t="s">
        <v>120</v>
      </c>
      <c r="D122" s="83">
        <v>621</v>
      </c>
      <c r="E122" s="84" t="s">
        <v>144</v>
      </c>
      <c r="F122" s="85" t="s">
        <v>631</v>
      </c>
      <c r="G122" s="94" t="s">
        <v>93</v>
      </c>
      <c r="H122" s="94" t="s">
        <v>94</v>
      </c>
      <c r="I122" s="94"/>
      <c r="J122" s="94"/>
      <c r="K122" s="94"/>
      <c r="L122" s="94" t="s">
        <v>99</v>
      </c>
      <c r="M122" s="95" t="s">
        <v>664</v>
      </c>
      <c r="N122" s="51">
        <v>182</v>
      </c>
      <c r="O122" s="100" t="s">
        <v>153</v>
      </c>
      <c r="P122" s="95" t="s">
        <v>658</v>
      </c>
      <c r="Q122">
        <f t="shared" si="4"/>
        <v>13</v>
      </c>
      <c r="R122">
        <f t="shared" si="5"/>
        <v>105541</v>
      </c>
    </row>
    <row r="123" spans="1:18" ht="13.5" customHeight="1">
      <c r="A123" s="75" t="str">
        <f t="shared" si="3"/>
        <v>3 65499</v>
      </c>
      <c r="B123" s="86" t="s">
        <v>689</v>
      </c>
      <c r="C123" s="83" t="s">
        <v>121</v>
      </c>
      <c r="D123" s="83">
        <v>235</v>
      </c>
      <c r="E123" s="84" t="s">
        <v>275</v>
      </c>
      <c r="F123" s="85" t="s">
        <v>328</v>
      </c>
      <c r="G123" s="94" t="s">
        <v>93</v>
      </c>
      <c r="H123" s="94" t="s">
        <v>96</v>
      </c>
      <c r="I123" s="94"/>
      <c r="J123" s="94"/>
      <c r="K123" s="94"/>
      <c r="L123" s="94" t="s">
        <v>92</v>
      </c>
      <c r="M123" s="95" t="s">
        <v>211</v>
      </c>
      <c r="N123" s="51">
        <v>186</v>
      </c>
      <c r="O123" s="100" t="s">
        <v>153</v>
      </c>
      <c r="P123" s="95" t="s">
        <v>95</v>
      </c>
      <c r="Q123">
        <f t="shared" si="4"/>
        <v>3</v>
      </c>
      <c r="R123">
        <f t="shared" si="5"/>
        <v>65499</v>
      </c>
    </row>
    <row r="124" spans="1:18" ht="13.5" customHeight="1">
      <c r="A124" s="75" t="str">
        <f t="shared" si="3"/>
        <v>13 105568</v>
      </c>
      <c r="B124" s="86" t="s">
        <v>689</v>
      </c>
      <c r="C124" s="83" t="s">
        <v>120</v>
      </c>
      <c r="D124" s="83">
        <v>4</v>
      </c>
      <c r="E124" s="84" t="s">
        <v>144</v>
      </c>
      <c r="F124" s="85" t="s">
        <v>329</v>
      </c>
      <c r="G124" s="94" t="s">
        <v>99</v>
      </c>
      <c r="H124" s="94" t="s">
        <v>98</v>
      </c>
      <c r="I124" s="94"/>
      <c r="J124" s="94"/>
      <c r="K124" s="94" t="s">
        <v>108</v>
      </c>
      <c r="L124" s="94" t="s">
        <v>99</v>
      </c>
      <c r="M124" s="95" t="s">
        <v>212</v>
      </c>
      <c r="N124" s="51">
        <v>154</v>
      </c>
      <c r="O124" s="100" t="s">
        <v>156</v>
      </c>
      <c r="P124" s="95" t="s">
        <v>132</v>
      </c>
      <c r="Q124">
        <f t="shared" si="4"/>
        <v>13</v>
      </c>
      <c r="R124">
        <f t="shared" si="5"/>
        <v>105568</v>
      </c>
    </row>
    <row r="125" spans="1:18" ht="13.5" customHeight="1">
      <c r="A125" s="75" t="str">
        <f t="shared" si="3"/>
        <v>12 104437</v>
      </c>
      <c r="B125" s="86" t="s">
        <v>689</v>
      </c>
      <c r="C125" s="83" t="s">
        <v>121</v>
      </c>
      <c r="D125" s="83">
        <v>476</v>
      </c>
      <c r="E125" s="84" t="s">
        <v>136</v>
      </c>
      <c r="F125" s="85" t="s">
        <v>731</v>
      </c>
      <c r="G125" s="94" t="s">
        <v>99</v>
      </c>
      <c r="H125" s="94" t="s">
        <v>101</v>
      </c>
      <c r="I125" s="94"/>
      <c r="J125" s="94"/>
      <c r="K125" s="94"/>
      <c r="L125" s="94" t="s">
        <v>99</v>
      </c>
      <c r="M125" s="95" t="s">
        <v>732</v>
      </c>
      <c r="N125" s="51">
        <v>174</v>
      </c>
      <c r="O125" s="100" t="s">
        <v>153</v>
      </c>
      <c r="P125" s="95" t="s">
        <v>107</v>
      </c>
      <c r="Q125">
        <f t="shared" si="4"/>
        <v>12</v>
      </c>
      <c r="R125">
        <f t="shared" si="5"/>
        <v>104437</v>
      </c>
    </row>
    <row r="126" spans="1:18" ht="13.5" customHeight="1">
      <c r="A126" s="75" t="str">
        <f t="shared" si="3"/>
        <v>18 113805</v>
      </c>
      <c r="B126" s="86" t="s">
        <v>689</v>
      </c>
      <c r="C126" s="83" t="s">
        <v>121</v>
      </c>
      <c r="D126" s="83">
        <v>235</v>
      </c>
      <c r="E126" s="84" t="s">
        <v>690</v>
      </c>
      <c r="F126" s="85" t="s">
        <v>733</v>
      </c>
      <c r="G126" s="94" t="s">
        <v>99</v>
      </c>
      <c r="H126" s="94" t="s">
        <v>98</v>
      </c>
      <c r="I126" s="94" t="s">
        <v>91</v>
      </c>
      <c r="J126" s="94"/>
      <c r="K126" s="94"/>
      <c r="L126" s="94" t="s">
        <v>99</v>
      </c>
      <c r="M126" s="95" t="s">
        <v>734</v>
      </c>
      <c r="N126" s="51">
        <v>135</v>
      </c>
      <c r="O126" s="100" t="s">
        <v>156</v>
      </c>
      <c r="P126" s="95" t="s">
        <v>95</v>
      </c>
      <c r="Q126">
        <f t="shared" si="4"/>
        <v>18</v>
      </c>
      <c r="R126">
        <f t="shared" si="5"/>
        <v>113805</v>
      </c>
    </row>
    <row r="127" spans="1:18" ht="13.5" customHeight="1">
      <c r="A127" s="75" t="str">
        <f t="shared" si="3"/>
        <v>15 108342</v>
      </c>
      <c r="B127" s="86" t="s">
        <v>689</v>
      </c>
      <c r="C127" s="83" t="s">
        <v>121</v>
      </c>
      <c r="D127" s="83">
        <v>475</v>
      </c>
      <c r="E127" s="84" t="s">
        <v>461</v>
      </c>
      <c r="F127" s="85" t="s">
        <v>531</v>
      </c>
      <c r="G127" s="94" t="s">
        <v>93</v>
      </c>
      <c r="H127" s="94" t="s">
        <v>104</v>
      </c>
      <c r="I127" s="94"/>
      <c r="J127" s="94"/>
      <c r="K127" s="94"/>
      <c r="L127" s="94" t="s">
        <v>99</v>
      </c>
      <c r="M127" s="95" t="s">
        <v>561</v>
      </c>
      <c r="N127" s="51">
        <v>140</v>
      </c>
      <c r="O127" s="100" t="s">
        <v>156</v>
      </c>
      <c r="P127" s="95" t="s">
        <v>102</v>
      </c>
      <c r="Q127">
        <f t="shared" si="4"/>
        <v>15</v>
      </c>
      <c r="R127">
        <f t="shared" si="5"/>
        <v>108342</v>
      </c>
    </row>
    <row r="128" spans="1:18" ht="13.5" customHeight="1">
      <c r="A128" s="75" t="str">
        <f t="shared" si="3"/>
        <v>86 47411</v>
      </c>
      <c r="B128" s="86" t="s">
        <v>689</v>
      </c>
      <c r="C128" s="83" t="s">
        <v>121</v>
      </c>
      <c r="D128" s="83">
        <v>476</v>
      </c>
      <c r="E128" s="84" t="s">
        <v>125</v>
      </c>
      <c r="F128" s="85" t="s">
        <v>330</v>
      </c>
      <c r="G128" s="94" t="s">
        <v>93</v>
      </c>
      <c r="H128" s="94" t="s">
        <v>98</v>
      </c>
      <c r="I128" s="94"/>
      <c r="J128" s="94"/>
      <c r="K128" s="94"/>
      <c r="L128" s="94" t="s">
        <v>92</v>
      </c>
      <c r="M128" s="95" t="s">
        <v>213</v>
      </c>
      <c r="N128" s="51">
        <v>172</v>
      </c>
      <c r="O128" s="100" t="s">
        <v>156</v>
      </c>
      <c r="P128" s="95" t="s">
        <v>107</v>
      </c>
      <c r="Q128">
        <f t="shared" si="4"/>
        <v>86</v>
      </c>
      <c r="R128">
        <f t="shared" si="5"/>
        <v>47411</v>
      </c>
    </row>
    <row r="129" spans="1:18" ht="13.5" customHeight="1">
      <c r="A129" s="75" t="str">
        <f t="shared" si="3"/>
        <v>17 112715</v>
      </c>
      <c r="B129" s="86" t="s">
        <v>689</v>
      </c>
      <c r="C129" s="83" t="s">
        <v>120</v>
      </c>
      <c r="D129" s="83">
        <v>621</v>
      </c>
      <c r="E129" s="84" t="s">
        <v>596</v>
      </c>
      <c r="F129" s="85" t="s">
        <v>632</v>
      </c>
      <c r="G129" s="94" t="s">
        <v>99</v>
      </c>
      <c r="H129" s="94" t="s">
        <v>101</v>
      </c>
      <c r="I129" s="94"/>
      <c r="J129" s="94"/>
      <c r="K129" s="94"/>
      <c r="L129" s="94" t="s">
        <v>99</v>
      </c>
      <c r="M129" s="95" t="s">
        <v>665</v>
      </c>
      <c r="N129" s="51">
        <v>170</v>
      </c>
      <c r="O129" s="100" t="s">
        <v>153</v>
      </c>
      <c r="P129" s="95" t="s">
        <v>658</v>
      </c>
      <c r="Q129">
        <f t="shared" si="4"/>
        <v>17</v>
      </c>
      <c r="R129">
        <f t="shared" si="5"/>
        <v>112715</v>
      </c>
    </row>
    <row r="130" spans="1:18" ht="13.5" customHeight="1">
      <c r="A130" s="75" t="str">
        <f t="shared" si="3"/>
        <v>17 112714</v>
      </c>
      <c r="B130" s="86" t="s">
        <v>689</v>
      </c>
      <c r="C130" s="83" t="s">
        <v>120</v>
      </c>
      <c r="D130" s="83">
        <v>621</v>
      </c>
      <c r="E130" s="84" t="s">
        <v>596</v>
      </c>
      <c r="F130" s="85" t="s">
        <v>633</v>
      </c>
      <c r="G130" s="94" t="s">
        <v>93</v>
      </c>
      <c r="H130" s="94" t="s">
        <v>101</v>
      </c>
      <c r="I130" s="94"/>
      <c r="J130" s="94"/>
      <c r="K130" s="94"/>
      <c r="L130" s="94" t="s">
        <v>99</v>
      </c>
      <c r="M130" s="95" t="s">
        <v>666</v>
      </c>
      <c r="N130" s="51">
        <v>163</v>
      </c>
      <c r="O130" s="100" t="s">
        <v>156</v>
      </c>
      <c r="P130" s="95" t="s">
        <v>658</v>
      </c>
      <c r="Q130">
        <f t="shared" si="4"/>
        <v>17</v>
      </c>
      <c r="R130">
        <f t="shared" si="5"/>
        <v>112714</v>
      </c>
    </row>
    <row r="131" spans="1:18" ht="13.5" customHeight="1">
      <c r="A131" s="75" t="str">
        <f aca="true" t="shared" si="6" ref="A131:A194">Q131&amp;" "&amp;R131</f>
        <v>7 94986</v>
      </c>
      <c r="B131" s="86" t="s">
        <v>689</v>
      </c>
      <c r="C131" s="83" t="s">
        <v>122</v>
      </c>
      <c r="D131" s="83">
        <v>1</v>
      </c>
      <c r="E131" s="84" t="s">
        <v>270</v>
      </c>
      <c r="F131" s="85" t="s">
        <v>331</v>
      </c>
      <c r="G131" s="94" t="s">
        <v>93</v>
      </c>
      <c r="H131" s="94" t="s">
        <v>101</v>
      </c>
      <c r="I131" s="94"/>
      <c r="J131" s="94"/>
      <c r="K131" s="94"/>
      <c r="L131" s="94" t="s">
        <v>99</v>
      </c>
      <c r="M131" s="95" t="s">
        <v>214</v>
      </c>
      <c r="N131" s="51">
        <v>172</v>
      </c>
      <c r="O131" s="100" t="s">
        <v>156</v>
      </c>
      <c r="P131" s="95" t="s">
        <v>103</v>
      </c>
      <c r="Q131">
        <f aca="true" t="shared" si="7" ref="Q131:Q194">E131*1</f>
        <v>7</v>
      </c>
      <c r="R131">
        <f aca="true" t="shared" si="8" ref="R131:R194">F131*1</f>
        <v>94986</v>
      </c>
    </row>
    <row r="132" spans="1:18" ht="13.5" customHeight="1">
      <c r="A132" s="75" t="str">
        <f t="shared" si="6"/>
        <v>7 94987</v>
      </c>
      <c r="B132" s="86" t="s">
        <v>689</v>
      </c>
      <c r="C132" s="83" t="s">
        <v>122</v>
      </c>
      <c r="D132" s="83">
        <v>1</v>
      </c>
      <c r="E132" s="84" t="s">
        <v>270</v>
      </c>
      <c r="F132" s="85" t="s">
        <v>332</v>
      </c>
      <c r="G132" s="94" t="s">
        <v>99</v>
      </c>
      <c r="H132" s="94" t="s">
        <v>101</v>
      </c>
      <c r="I132" s="94"/>
      <c r="J132" s="94"/>
      <c r="K132" s="94"/>
      <c r="L132" s="94" t="s">
        <v>99</v>
      </c>
      <c r="M132" s="95" t="s">
        <v>215</v>
      </c>
      <c r="N132" s="51">
        <v>153</v>
      </c>
      <c r="O132" s="100" t="s">
        <v>156</v>
      </c>
      <c r="P132" s="95" t="s">
        <v>103</v>
      </c>
      <c r="Q132">
        <f t="shared" si="7"/>
        <v>7</v>
      </c>
      <c r="R132">
        <f t="shared" si="8"/>
        <v>94987</v>
      </c>
    </row>
    <row r="133" spans="1:18" ht="13.5" customHeight="1">
      <c r="A133" s="75" t="str">
        <f t="shared" si="6"/>
        <v>18 113433</v>
      </c>
      <c r="B133" s="86" t="s">
        <v>689</v>
      </c>
      <c r="C133" s="83" t="s">
        <v>122</v>
      </c>
      <c r="D133" s="83">
        <v>3</v>
      </c>
      <c r="E133" s="84" t="s">
        <v>690</v>
      </c>
      <c r="F133" s="85" t="s">
        <v>735</v>
      </c>
      <c r="G133" s="94" t="s">
        <v>93</v>
      </c>
      <c r="H133" s="94" t="s">
        <v>94</v>
      </c>
      <c r="I133" s="94" t="s">
        <v>91</v>
      </c>
      <c r="J133" s="94"/>
      <c r="K133" s="94"/>
      <c r="L133" s="94" t="s">
        <v>99</v>
      </c>
      <c r="M133" s="95" t="s">
        <v>736</v>
      </c>
      <c r="N133" s="51">
        <v>138</v>
      </c>
      <c r="O133" s="100" t="s">
        <v>156</v>
      </c>
      <c r="P133" s="95" t="s">
        <v>100</v>
      </c>
      <c r="Q133">
        <f t="shared" si="7"/>
        <v>18</v>
      </c>
      <c r="R133">
        <f t="shared" si="8"/>
        <v>113433</v>
      </c>
    </row>
    <row r="134" spans="1:18" ht="13.5" customHeight="1">
      <c r="A134" s="75" t="str">
        <f t="shared" si="6"/>
        <v>85 6530</v>
      </c>
      <c r="B134" s="86" t="s">
        <v>689</v>
      </c>
      <c r="C134" s="83" t="s">
        <v>120</v>
      </c>
      <c r="D134" s="83">
        <v>6</v>
      </c>
      <c r="E134" s="84" t="s">
        <v>133</v>
      </c>
      <c r="F134" s="85" t="s">
        <v>634</v>
      </c>
      <c r="G134" s="94" t="s">
        <v>93</v>
      </c>
      <c r="H134" s="94" t="s">
        <v>101</v>
      </c>
      <c r="I134" s="94"/>
      <c r="J134" s="94"/>
      <c r="K134" s="94"/>
      <c r="L134" s="94" t="s">
        <v>610</v>
      </c>
      <c r="M134" s="95" t="s">
        <v>667</v>
      </c>
      <c r="N134" s="51">
        <v>180</v>
      </c>
      <c r="O134" s="100" t="s">
        <v>153</v>
      </c>
      <c r="P134" s="95" t="s">
        <v>668</v>
      </c>
      <c r="Q134">
        <f t="shared" si="7"/>
        <v>85</v>
      </c>
      <c r="R134">
        <f t="shared" si="8"/>
        <v>6530</v>
      </c>
    </row>
    <row r="135" spans="1:18" ht="13.5" customHeight="1">
      <c r="A135" s="75" t="str">
        <f t="shared" si="6"/>
        <v>9 98200</v>
      </c>
      <c r="B135" s="86" t="s">
        <v>689</v>
      </c>
      <c r="C135" s="83" t="s">
        <v>122</v>
      </c>
      <c r="D135" s="83">
        <v>2</v>
      </c>
      <c r="E135" s="84" t="s">
        <v>262</v>
      </c>
      <c r="F135" s="85" t="s">
        <v>478</v>
      </c>
      <c r="G135" s="94" t="s">
        <v>93</v>
      </c>
      <c r="H135" s="94" t="s">
        <v>94</v>
      </c>
      <c r="I135" s="94"/>
      <c r="J135" s="94"/>
      <c r="K135" s="94"/>
      <c r="L135" s="94" t="s">
        <v>99</v>
      </c>
      <c r="M135" s="95" t="s">
        <v>479</v>
      </c>
      <c r="N135" s="51">
        <v>188</v>
      </c>
      <c r="O135" s="100" t="s">
        <v>153</v>
      </c>
      <c r="P135" s="95" t="s">
        <v>97</v>
      </c>
      <c r="Q135">
        <f t="shared" si="7"/>
        <v>9</v>
      </c>
      <c r="R135">
        <f t="shared" si="8"/>
        <v>98200</v>
      </c>
    </row>
    <row r="136" spans="1:18" ht="13.5" customHeight="1">
      <c r="A136" s="76" t="str">
        <f t="shared" si="6"/>
        <v>11 102310</v>
      </c>
      <c r="B136" s="87" t="s">
        <v>689</v>
      </c>
      <c r="C136" s="88" t="s">
        <v>122</v>
      </c>
      <c r="D136" s="88">
        <v>1</v>
      </c>
      <c r="E136" s="89" t="s">
        <v>137</v>
      </c>
      <c r="F136" s="90" t="s">
        <v>737</v>
      </c>
      <c r="G136" s="96" t="s">
        <v>93</v>
      </c>
      <c r="H136" s="96" t="s">
        <v>94</v>
      </c>
      <c r="I136" s="96"/>
      <c r="J136" s="96"/>
      <c r="K136" s="96"/>
      <c r="L136" s="96" t="s">
        <v>99</v>
      </c>
      <c r="M136" s="97" t="s">
        <v>738</v>
      </c>
      <c r="N136" s="51">
        <v>172</v>
      </c>
      <c r="O136" s="100" t="s">
        <v>156</v>
      </c>
      <c r="P136" s="97" t="s">
        <v>103</v>
      </c>
      <c r="Q136">
        <f t="shared" si="7"/>
        <v>11</v>
      </c>
      <c r="R136">
        <f t="shared" si="8"/>
        <v>102310</v>
      </c>
    </row>
    <row r="137" spans="1:18" ht="13.5" customHeight="1">
      <c r="A137" s="76" t="str">
        <f t="shared" si="6"/>
        <v>15 108165</v>
      </c>
      <c r="B137" s="87" t="s">
        <v>689</v>
      </c>
      <c r="C137" s="88" t="s">
        <v>122</v>
      </c>
      <c r="D137" s="88">
        <v>2</v>
      </c>
      <c r="E137" s="89" t="s">
        <v>461</v>
      </c>
      <c r="F137" s="90" t="s">
        <v>532</v>
      </c>
      <c r="G137" s="96" t="s">
        <v>99</v>
      </c>
      <c r="H137" s="96" t="s">
        <v>656</v>
      </c>
      <c r="I137" s="96"/>
      <c r="J137" s="96"/>
      <c r="K137" s="96"/>
      <c r="L137" s="96" t="s">
        <v>99</v>
      </c>
      <c r="M137" s="97" t="s">
        <v>562</v>
      </c>
      <c r="N137" s="51">
        <v>154</v>
      </c>
      <c r="O137" s="100" t="s">
        <v>156</v>
      </c>
      <c r="P137" s="97" t="s">
        <v>97</v>
      </c>
      <c r="Q137">
        <f t="shared" si="7"/>
        <v>15</v>
      </c>
      <c r="R137">
        <f t="shared" si="8"/>
        <v>108165</v>
      </c>
    </row>
    <row r="138" spans="1:18" ht="13.5" customHeight="1">
      <c r="A138" s="76" t="str">
        <f t="shared" si="6"/>
        <v>13 105116</v>
      </c>
      <c r="B138" s="87" t="s">
        <v>689</v>
      </c>
      <c r="C138" s="88" t="s">
        <v>120</v>
      </c>
      <c r="D138" s="88">
        <v>5</v>
      </c>
      <c r="E138" s="89" t="s">
        <v>144</v>
      </c>
      <c r="F138" s="90" t="s">
        <v>333</v>
      </c>
      <c r="G138" s="96" t="s">
        <v>99</v>
      </c>
      <c r="H138" s="96" t="s">
        <v>101</v>
      </c>
      <c r="I138" s="96"/>
      <c r="J138" s="96"/>
      <c r="K138" s="96"/>
      <c r="L138" s="96" t="s">
        <v>99</v>
      </c>
      <c r="M138" s="97" t="s">
        <v>216</v>
      </c>
      <c r="N138" s="51">
        <v>141</v>
      </c>
      <c r="O138" s="100" t="s">
        <v>156</v>
      </c>
      <c r="P138" s="97" t="s">
        <v>142</v>
      </c>
      <c r="Q138">
        <f t="shared" si="7"/>
        <v>13</v>
      </c>
      <c r="R138">
        <f t="shared" si="8"/>
        <v>105116</v>
      </c>
    </row>
    <row r="139" spans="1:18" ht="13.5" customHeight="1">
      <c r="A139" s="75" t="str">
        <f t="shared" si="6"/>
        <v>18 113557</v>
      </c>
      <c r="B139" s="86" t="s">
        <v>689</v>
      </c>
      <c r="C139" s="83" t="s">
        <v>121</v>
      </c>
      <c r="D139" s="83">
        <v>475</v>
      </c>
      <c r="E139" s="84" t="s">
        <v>690</v>
      </c>
      <c r="F139" s="85" t="s">
        <v>739</v>
      </c>
      <c r="G139" s="94" t="s">
        <v>93</v>
      </c>
      <c r="H139" s="94" t="s">
        <v>94</v>
      </c>
      <c r="I139" s="94" t="s">
        <v>91</v>
      </c>
      <c r="J139" s="94"/>
      <c r="K139" s="94"/>
      <c r="L139" s="94" t="s">
        <v>99</v>
      </c>
      <c r="M139" s="95" t="s">
        <v>740</v>
      </c>
      <c r="N139" s="51">
        <v>147</v>
      </c>
      <c r="O139" s="100" t="s">
        <v>156</v>
      </c>
      <c r="P139" s="95" t="s">
        <v>102</v>
      </c>
      <c r="Q139">
        <f t="shared" si="7"/>
        <v>18</v>
      </c>
      <c r="R139">
        <f t="shared" si="8"/>
        <v>113557</v>
      </c>
    </row>
    <row r="140" spans="1:18" ht="13.5" customHeight="1">
      <c r="A140" s="75" t="str">
        <f t="shared" si="6"/>
        <v>6 91036</v>
      </c>
      <c r="B140" s="86" t="s">
        <v>689</v>
      </c>
      <c r="C140" s="83" t="s">
        <v>120</v>
      </c>
      <c r="D140" s="83">
        <v>1</v>
      </c>
      <c r="E140" s="84" t="s">
        <v>290</v>
      </c>
      <c r="F140" s="85" t="s">
        <v>480</v>
      </c>
      <c r="G140" s="94" t="s">
        <v>93</v>
      </c>
      <c r="H140" s="94" t="s">
        <v>101</v>
      </c>
      <c r="I140" s="94"/>
      <c r="J140" s="94"/>
      <c r="K140" s="94"/>
      <c r="L140" s="94" t="s">
        <v>99</v>
      </c>
      <c r="M140" s="95" t="s">
        <v>481</v>
      </c>
      <c r="N140" s="51">
        <v>179</v>
      </c>
      <c r="O140" s="100" t="s">
        <v>153</v>
      </c>
      <c r="P140" s="95" t="s">
        <v>106</v>
      </c>
      <c r="Q140">
        <f t="shared" si="7"/>
        <v>6</v>
      </c>
      <c r="R140">
        <f t="shared" si="8"/>
        <v>91036</v>
      </c>
    </row>
    <row r="141" spans="1:18" ht="13.5" customHeight="1">
      <c r="A141" s="75" t="str">
        <f t="shared" si="6"/>
        <v>85 14479</v>
      </c>
      <c r="B141" s="86" t="s">
        <v>689</v>
      </c>
      <c r="C141" s="83" t="s">
        <v>122</v>
      </c>
      <c r="D141" s="83">
        <v>2</v>
      </c>
      <c r="E141" s="84" t="s">
        <v>133</v>
      </c>
      <c r="F141" s="85" t="s">
        <v>741</v>
      </c>
      <c r="G141" s="94" t="s">
        <v>99</v>
      </c>
      <c r="H141" s="94" t="s">
        <v>98</v>
      </c>
      <c r="I141" s="94"/>
      <c r="J141" s="94" t="s">
        <v>92</v>
      </c>
      <c r="K141" s="94"/>
      <c r="L141" s="94" t="s">
        <v>99</v>
      </c>
      <c r="M141" s="95" t="s">
        <v>742</v>
      </c>
      <c r="N141" s="51">
        <v>155</v>
      </c>
      <c r="O141" s="100" t="s">
        <v>156</v>
      </c>
      <c r="P141" s="95" t="s">
        <v>97</v>
      </c>
      <c r="Q141">
        <f t="shared" si="7"/>
        <v>85</v>
      </c>
      <c r="R141">
        <f t="shared" si="8"/>
        <v>14479</v>
      </c>
    </row>
    <row r="142" spans="1:18" ht="13.5" customHeight="1">
      <c r="A142" s="75" t="str">
        <f t="shared" si="6"/>
        <v>18 114120</v>
      </c>
      <c r="B142" s="86" t="s">
        <v>689</v>
      </c>
      <c r="C142" s="83" t="s">
        <v>122</v>
      </c>
      <c r="D142" s="83">
        <v>1</v>
      </c>
      <c r="E142" s="84" t="s">
        <v>690</v>
      </c>
      <c r="F142" s="85" t="s">
        <v>743</v>
      </c>
      <c r="G142" s="94" t="s">
        <v>93</v>
      </c>
      <c r="H142" s="94" t="s">
        <v>94</v>
      </c>
      <c r="I142" s="94" t="s">
        <v>91</v>
      </c>
      <c r="J142" s="94"/>
      <c r="K142" s="94"/>
      <c r="L142" s="94" t="s">
        <v>99</v>
      </c>
      <c r="M142" s="95" t="s">
        <v>744</v>
      </c>
      <c r="N142" s="51">
        <v>150</v>
      </c>
      <c r="O142" s="100" t="s">
        <v>156</v>
      </c>
      <c r="P142" s="95" t="s">
        <v>103</v>
      </c>
      <c r="Q142">
        <f t="shared" si="7"/>
        <v>18</v>
      </c>
      <c r="R142">
        <f t="shared" si="8"/>
        <v>114120</v>
      </c>
    </row>
    <row r="143" spans="1:18" ht="13.5" customHeight="1">
      <c r="A143" s="75" t="str">
        <f t="shared" si="6"/>
        <v>2 64676</v>
      </c>
      <c r="B143" s="86" t="s">
        <v>689</v>
      </c>
      <c r="C143" s="83" t="s">
        <v>121</v>
      </c>
      <c r="D143" s="83">
        <v>476</v>
      </c>
      <c r="E143" s="84" t="s">
        <v>268</v>
      </c>
      <c r="F143" s="85" t="s">
        <v>334</v>
      </c>
      <c r="G143" s="94" t="s">
        <v>93</v>
      </c>
      <c r="H143" s="94" t="s">
        <v>101</v>
      </c>
      <c r="I143" s="94"/>
      <c r="J143" s="94"/>
      <c r="K143" s="94"/>
      <c r="L143" s="94" t="s">
        <v>92</v>
      </c>
      <c r="M143" s="95" t="s">
        <v>217</v>
      </c>
      <c r="N143" s="51">
        <v>151</v>
      </c>
      <c r="O143" s="100" t="s">
        <v>156</v>
      </c>
      <c r="P143" s="95" t="s">
        <v>107</v>
      </c>
      <c r="Q143">
        <f t="shared" si="7"/>
        <v>2</v>
      </c>
      <c r="R143">
        <f t="shared" si="8"/>
        <v>64676</v>
      </c>
    </row>
    <row r="144" spans="1:18" ht="13.5" customHeight="1">
      <c r="A144" s="75" t="str">
        <f t="shared" si="6"/>
        <v>85 7604</v>
      </c>
      <c r="B144" s="86" t="s">
        <v>689</v>
      </c>
      <c r="C144" s="83" t="s">
        <v>121</v>
      </c>
      <c r="D144" s="83">
        <v>476</v>
      </c>
      <c r="E144" s="84" t="s">
        <v>133</v>
      </c>
      <c r="F144" s="85" t="s">
        <v>635</v>
      </c>
      <c r="G144" s="94" t="s">
        <v>93</v>
      </c>
      <c r="H144" s="94" t="s">
        <v>101</v>
      </c>
      <c r="I144" s="94"/>
      <c r="J144" s="94"/>
      <c r="K144" s="94"/>
      <c r="L144" s="94" t="s">
        <v>99</v>
      </c>
      <c r="M144" s="95" t="s">
        <v>669</v>
      </c>
      <c r="N144" s="51">
        <v>169</v>
      </c>
      <c r="O144" s="100" t="s">
        <v>156</v>
      </c>
      <c r="P144" s="95" t="s">
        <v>107</v>
      </c>
      <c r="Q144">
        <f t="shared" si="7"/>
        <v>85</v>
      </c>
      <c r="R144">
        <f t="shared" si="8"/>
        <v>7604</v>
      </c>
    </row>
    <row r="145" spans="1:18" ht="13.5" customHeight="1">
      <c r="A145" s="75" t="str">
        <f t="shared" si="6"/>
        <v>18 113710</v>
      </c>
      <c r="B145" s="86" t="s">
        <v>689</v>
      </c>
      <c r="C145" s="83" t="s">
        <v>122</v>
      </c>
      <c r="D145" s="83">
        <v>4</v>
      </c>
      <c r="E145" s="84" t="s">
        <v>690</v>
      </c>
      <c r="F145" s="85" t="s">
        <v>745</v>
      </c>
      <c r="G145" s="94" t="s">
        <v>99</v>
      </c>
      <c r="H145" s="94" t="s">
        <v>149</v>
      </c>
      <c r="I145" s="94" t="s">
        <v>91</v>
      </c>
      <c r="J145" s="94"/>
      <c r="K145" s="94"/>
      <c r="L145" s="94" t="s">
        <v>99</v>
      </c>
      <c r="M145" s="95" t="s">
        <v>746</v>
      </c>
      <c r="N145" s="51">
        <v>135</v>
      </c>
      <c r="O145" s="100" t="s">
        <v>578</v>
      </c>
      <c r="P145" s="95" t="s">
        <v>105</v>
      </c>
      <c r="Q145">
        <f t="shared" si="7"/>
        <v>18</v>
      </c>
      <c r="R145">
        <f t="shared" si="8"/>
        <v>113710</v>
      </c>
    </row>
    <row r="146" spans="1:18" ht="13.5" customHeight="1">
      <c r="A146" s="75" t="str">
        <f t="shared" si="6"/>
        <v>13 105716</v>
      </c>
      <c r="B146" s="86" t="s">
        <v>689</v>
      </c>
      <c r="C146" s="83" t="s">
        <v>122</v>
      </c>
      <c r="D146" s="83">
        <v>3</v>
      </c>
      <c r="E146" s="84" t="s">
        <v>144</v>
      </c>
      <c r="F146" s="85" t="s">
        <v>335</v>
      </c>
      <c r="G146" s="94" t="s">
        <v>99</v>
      </c>
      <c r="H146" s="94" t="s">
        <v>94</v>
      </c>
      <c r="I146" s="94"/>
      <c r="J146" s="94"/>
      <c r="K146" s="94"/>
      <c r="L146" s="94" t="s">
        <v>99</v>
      </c>
      <c r="M146" s="95" t="s">
        <v>218</v>
      </c>
      <c r="N146" s="51">
        <v>133</v>
      </c>
      <c r="O146" s="100" t="s">
        <v>156</v>
      </c>
      <c r="P146" s="95" t="s">
        <v>100</v>
      </c>
      <c r="Q146">
        <f t="shared" si="7"/>
        <v>13</v>
      </c>
      <c r="R146">
        <f t="shared" si="8"/>
        <v>105716</v>
      </c>
    </row>
    <row r="147" spans="1:18" ht="13.5" customHeight="1">
      <c r="A147" s="75" t="str">
        <f t="shared" si="6"/>
        <v>11 101870</v>
      </c>
      <c r="B147" s="86" t="s">
        <v>689</v>
      </c>
      <c r="C147" s="83" t="s">
        <v>121</v>
      </c>
      <c r="D147" s="83">
        <v>235</v>
      </c>
      <c r="E147" s="84" t="s">
        <v>137</v>
      </c>
      <c r="F147" s="85" t="s">
        <v>336</v>
      </c>
      <c r="G147" s="94" t="s">
        <v>93</v>
      </c>
      <c r="H147" s="94" t="s">
        <v>94</v>
      </c>
      <c r="I147" s="94"/>
      <c r="J147" s="94"/>
      <c r="K147" s="94"/>
      <c r="L147" s="94" t="s">
        <v>92</v>
      </c>
      <c r="M147" s="95" t="s">
        <v>219</v>
      </c>
      <c r="N147" s="51">
        <v>166</v>
      </c>
      <c r="O147" s="100" t="s">
        <v>156</v>
      </c>
      <c r="P147" s="95" t="s">
        <v>95</v>
      </c>
      <c r="Q147">
        <f t="shared" si="7"/>
        <v>11</v>
      </c>
      <c r="R147">
        <f t="shared" si="8"/>
        <v>101870</v>
      </c>
    </row>
    <row r="148" spans="1:18" ht="13.5" customHeight="1">
      <c r="A148" s="75" t="str">
        <f t="shared" si="6"/>
        <v>18 113804</v>
      </c>
      <c r="B148" s="86" t="s">
        <v>689</v>
      </c>
      <c r="C148" s="83" t="s">
        <v>121</v>
      </c>
      <c r="D148" s="83">
        <v>235</v>
      </c>
      <c r="E148" s="84" t="s">
        <v>690</v>
      </c>
      <c r="F148" s="85" t="s">
        <v>747</v>
      </c>
      <c r="G148" s="94" t="s">
        <v>93</v>
      </c>
      <c r="H148" s="94" t="s">
        <v>94</v>
      </c>
      <c r="I148" s="94" t="s">
        <v>91</v>
      </c>
      <c r="J148" s="94"/>
      <c r="K148" s="94"/>
      <c r="L148" s="94" t="s">
        <v>92</v>
      </c>
      <c r="M148" s="95" t="s">
        <v>748</v>
      </c>
      <c r="N148" s="51">
        <v>135</v>
      </c>
      <c r="O148" s="100" t="s">
        <v>156</v>
      </c>
      <c r="P148" s="95" t="s">
        <v>95</v>
      </c>
      <c r="Q148">
        <f t="shared" si="7"/>
        <v>18</v>
      </c>
      <c r="R148">
        <f t="shared" si="8"/>
        <v>113804</v>
      </c>
    </row>
    <row r="149" spans="1:18" ht="13.5" customHeight="1">
      <c r="A149" s="75" t="str">
        <f t="shared" si="6"/>
        <v>18 113706</v>
      </c>
      <c r="B149" s="86" t="s">
        <v>689</v>
      </c>
      <c r="C149" s="83" t="s">
        <v>122</v>
      </c>
      <c r="D149" s="83">
        <v>3</v>
      </c>
      <c r="E149" s="84" t="s">
        <v>690</v>
      </c>
      <c r="F149" s="85" t="s">
        <v>749</v>
      </c>
      <c r="G149" s="94" t="s">
        <v>93</v>
      </c>
      <c r="H149" s="94" t="s">
        <v>96</v>
      </c>
      <c r="I149" s="94" t="s">
        <v>91</v>
      </c>
      <c r="J149" s="94"/>
      <c r="K149" s="94"/>
      <c r="L149" s="94" t="s">
        <v>99</v>
      </c>
      <c r="M149" s="95" t="s">
        <v>750</v>
      </c>
      <c r="N149" s="51">
        <v>125</v>
      </c>
      <c r="O149" s="100" t="s">
        <v>156</v>
      </c>
      <c r="P149" s="95" t="s">
        <v>100</v>
      </c>
      <c r="Q149">
        <f t="shared" si="7"/>
        <v>18</v>
      </c>
      <c r="R149">
        <f t="shared" si="8"/>
        <v>113706</v>
      </c>
    </row>
    <row r="150" spans="1:18" ht="13.5" customHeight="1">
      <c r="A150" s="75" t="str">
        <f t="shared" si="6"/>
        <v>86 33191</v>
      </c>
      <c r="B150" s="86" t="s">
        <v>689</v>
      </c>
      <c r="C150" s="83" t="s">
        <v>121</v>
      </c>
      <c r="D150" s="83">
        <v>235</v>
      </c>
      <c r="E150" s="84" t="s">
        <v>125</v>
      </c>
      <c r="F150" s="85" t="s">
        <v>751</v>
      </c>
      <c r="G150" s="94" t="s">
        <v>93</v>
      </c>
      <c r="H150" s="94" t="s">
        <v>98</v>
      </c>
      <c r="I150" s="94"/>
      <c r="J150" s="94"/>
      <c r="K150" s="94"/>
      <c r="L150" s="94" t="s">
        <v>92</v>
      </c>
      <c r="M150" s="95" t="s">
        <v>752</v>
      </c>
      <c r="N150" s="51">
        <v>189</v>
      </c>
      <c r="O150" s="100" t="s">
        <v>153</v>
      </c>
      <c r="P150" s="95" t="s">
        <v>95</v>
      </c>
      <c r="Q150">
        <f t="shared" si="7"/>
        <v>86</v>
      </c>
      <c r="R150">
        <f t="shared" si="8"/>
        <v>33191</v>
      </c>
    </row>
    <row r="151" spans="1:18" ht="13.5" customHeight="1">
      <c r="A151" s="75" t="str">
        <f t="shared" si="6"/>
        <v>85 35798</v>
      </c>
      <c r="B151" s="86" t="s">
        <v>689</v>
      </c>
      <c r="C151" s="83" t="s">
        <v>120</v>
      </c>
      <c r="D151" s="83">
        <v>621</v>
      </c>
      <c r="E151" s="84" t="s">
        <v>133</v>
      </c>
      <c r="F151" s="85" t="s">
        <v>337</v>
      </c>
      <c r="G151" s="94" t="s">
        <v>93</v>
      </c>
      <c r="H151" s="94" t="s">
        <v>101</v>
      </c>
      <c r="I151" s="94"/>
      <c r="J151" s="94"/>
      <c r="K151" s="94"/>
      <c r="L151" s="94" t="s">
        <v>92</v>
      </c>
      <c r="M151" s="95" t="s">
        <v>220</v>
      </c>
      <c r="N151" s="51">
        <v>184</v>
      </c>
      <c r="O151" s="100" t="s">
        <v>153</v>
      </c>
      <c r="P151" s="95" t="s">
        <v>658</v>
      </c>
      <c r="Q151">
        <f t="shared" si="7"/>
        <v>85</v>
      </c>
      <c r="R151">
        <f t="shared" si="8"/>
        <v>35798</v>
      </c>
    </row>
    <row r="152" spans="1:18" ht="13.5" customHeight="1">
      <c r="A152" s="75" t="str">
        <f t="shared" si="6"/>
        <v>88 56469</v>
      </c>
      <c r="B152" s="86" t="s">
        <v>689</v>
      </c>
      <c r="C152" s="83" t="s">
        <v>121</v>
      </c>
      <c r="D152" s="83">
        <v>235</v>
      </c>
      <c r="E152" s="84" t="s">
        <v>143</v>
      </c>
      <c r="F152" s="85" t="s">
        <v>338</v>
      </c>
      <c r="G152" s="94" t="s">
        <v>93</v>
      </c>
      <c r="H152" s="94" t="s">
        <v>98</v>
      </c>
      <c r="I152" s="94"/>
      <c r="J152" s="94"/>
      <c r="K152" s="94"/>
      <c r="L152" s="94" t="s">
        <v>92</v>
      </c>
      <c r="M152" s="95" t="s">
        <v>221</v>
      </c>
      <c r="N152" s="51">
        <v>139</v>
      </c>
      <c r="O152" s="100" t="s">
        <v>156</v>
      </c>
      <c r="P152" s="95" t="s">
        <v>95</v>
      </c>
      <c r="Q152">
        <f t="shared" si="7"/>
        <v>88</v>
      </c>
      <c r="R152">
        <f t="shared" si="8"/>
        <v>56469</v>
      </c>
    </row>
    <row r="153" spans="1:18" ht="13.5" customHeight="1">
      <c r="A153" s="75" t="str">
        <f t="shared" si="6"/>
        <v>14 106663</v>
      </c>
      <c r="B153" s="86" t="s">
        <v>689</v>
      </c>
      <c r="C153" s="83" t="s">
        <v>122</v>
      </c>
      <c r="D153" s="83">
        <v>2</v>
      </c>
      <c r="E153" s="84" t="s">
        <v>120</v>
      </c>
      <c r="F153" s="85" t="s">
        <v>484</v>
      </c>
      <c r="G153" s="94" t="s">
        <v>93</v>
      </c>
      <c r="H153" s="94" t="s">
        <v>94</v>
      </c>
      <c r="I153" s="94"/>
      <c r="J153" s="94"/>
      <c r="K153" s="94"/>
      <c r="L153" s="94" t="s">
        <v>99</v>
      </c>
      <c r="M153" s="95" t="s">
        <v>485</v>
      </c>
      <c r="N153" s="51">
        <v>149</v>
      </c>
      <c r="O153" s="100" t="s">
        <v>156</v>
      </c>
      <c r="P153" s="95" t="s">
        <v>97</v>
      </c>
      <c r="Q153">
        <f t="shared" si="7"/>
        <v>14</v>
      </c>
      <c r="R153">
        <f t="shared" si="8"/>
        <v>106663</v>
      </c>
    </row>
    <row r="154" spans="1:18" ht="13.5" customHeight="1">
      <c r="A154" s="75" t="str">
        <f t="shared" si="6"/>
        <v>13 105570</v>
      </c>
      <c r="B154" s="86" t="s">
        <v>689</v>
      </c>
      <c r="C154" s="83" t="s">
        <v>120</v>
      </c>
      <c r="D154" s="83">
        <v>621</v>
      </c>
      <c r="E154" s="84" t="s">
        <v>144</v>
      </c>
      <c r="F154" s="85" t="s">
        <v>339</v>
      </c>
      <c r="G154" s="94" t="s">
        <v>93</v>
      </c>
      <c r="H154" s="94" t="s">
        <v>94</v>
      </c>
      <c r="I154" s="94"/>
      <c r="J154" s="94"/>
      <c r="K154" s="94" t="s">
        <v>108</v>
      </c>
      <c r="L154" s="94" t="s">
        <v>99</v>
      </c>
      <c r="M154" s="95" t="s">
        <v>222</v>
      </c>
      <c r="N154" s="51">
        <v>207</v>
      </c>
      <c r="O154" s="100" t="s">
        <v>168</v>
      </c>
      <c r="P154" s="95" t="s">
        <v>658</v>
      </c>
      <c r="Q154">
        <f t="shared" si="7"/>
        <v>13</v>
      </c>
      <c r="R154">
        <f t="shared" si="8"/>
        <v>105570</v>
      </c>
    </row>
    <row r="155" spans="1:18" ht="13.5" customHeight="1">
      <c r="A155" s="75" t="str">
        <f t="shared" si="6"/>
        <v>17 111770</v>
      </c>
      <c r="B155" s="86" t="s">
        <v>689</v>
      </c>
      <c r="C155" s="83" t="s">
        <v>121</v>
      </c>
      <c r="D155" s="83">
        <v>475</v>
      </c>
      <c r="E155" s="84" t="s">
        <v>596</v>
      </c>
      <c r="F155" s="85" t="s">
        <v>636</v>
      </c>
      <c r="G155" s="94" t="s">
        <v>93</v>
      </c>
      <c r="H155" s="94" t="s">
        <v>656</v>
      </c>
      <c r="I155" s="94"/>
      <c r="J155" s="94"/>
      <c r="K155" s="94"/>
      <c r="L155" s="94" t="s">
        <v>99</v>
      </c>
      <c r="M155" s="95" t="s">
        <v>670</v>
      </c>
      <c r="N155" s="51">
        <v>147</v>
      </c>
      <c r="O155" s="100" t="s">
        <v>156</v>
      </c>
      <c r="P155" s="95" t="s">
        <v>102</v>
      </c>
      <c r="Q155">
        <f t="shared" si="7"/>
        <v>17</v>
      </c>
      <c r="R155">
        <f t="shared" si="8"/>
        <v>111770</v>
      </c>
    </row>
    <row r="156" spans="1:18" ht="13.5" customHeight="1">
      <c r="A156" s="75" t="str">
        <f t="shared" si="6"/>
        <v>18 113748</v>
      </c>
      <c r="B156" s="86" t="s">
        <v>689</v>
      </c>
      <c r="C156" s="83" t="s">
        <v>120</v>
      </c>
      <c r="D156" s="83">
        <v>4</v>
      </c>
      <c r="E156" s="84" t="s">
        <v>690</v>
      </c>
      <c r="F156" s="85" t="s">
        <v>753</v>
      </c>
      <c r="G156" s="94" t="s">
        <v>99</v>
      </c>
      <c r="H156" s="94" t="s">
        <v>94</v>
      </c>
      <c r="I156" s="94" t="s">
        <v>91</v>
      </c>
      <c r="J156" s="94"/>
      <c r="K156" s="94"/>
      <c r="L156" s="94" t="s">
        <v>99</v>
      </c>
      <c r="M156" s="95" t="s">
        <v>754</v>
      </c>
      <c r="N156" s="51">
        <v>131</v>
      </c>
      <c r="O156" s="100" t="s">
        <v>156</v>
      </c>
      <c r="P156" s="95" t="s">
        <v>132</v>
      </c>
      <c r="Q156">
        <f t="shared" si="7"/>
        <v>18</v>
      </c>
      <c r="R156">
        <f t="shared" si="8"/>
        <v>113748</v>
      </c>
    </row>
    <row r="157" spans="1:18" ht="13.5" customHeight="1">
      <c r="A157" s="75" t="str">
        <f t="shared" si="6"/>
        <v>18 113749</v>
      </c>
      <c r="B157" s="86" t="s">
        <v>689</v>
      </c>
      <c r="C157" s="83" t="s">
        <v>120</v>
      </c>
      <c r="D157" s="83">
        <v>4</v>
      </c>
      <c r="E157" s="84" t="s">
        <v>690</v>
      </c>
      <c r="F157" s="85" t="s">
        <v>755</v>
      </c>
      <c r="G157" s="94" t="s">
        <v>93</v>
      </c>
      <c r="H157" s="94" t="s">
        <v>149</v>
      </c>
      <c r="I157" s="94" t="s">
        <v>91</v>
      </c>
      <c r="J157" s="94"/>
      <c r="K157" s="94"/>
      <c r="L157" s="94" t="s">
        <v>99</v>
      </c>
      <c r="M157" s="95" t="s">
        <v>756</v>
      </c>
      <c r="N157" s="51">
        <v>114</v>
      </c>
      <c r="O157" s="100" t="s">
        <v>578</v>
      </c>
      <c r="P157" s="95" t="s">
        <v>132</v>
      </c>
      <c r="Q157">
        <f t="shared" si="7"/>
        <v>18</v>
      </c>
      <c r="R157">
        <f t="shared" si="8"/>
        <v>113749</v>
      </c>
    </row>
    <row r="158" spans="1:18" ht="13.5" customHeight="1">
      <c r="A158" s="75" t="str">
        <f t="shared" si="6"/>
        <v>9 98909</v>
      </c>
      <c r="B158" s="86" t="s">
        <v>689</v>
      </c>
      <c r="C158" s="83" t="s">
        <v>120</v>
      </c>
      <c r="D158" s="83">
        <v>5</v>
      </c>
      <c r="E158" s="84" t="s">
        <v>262</v>
      </c>
      <c r="F158" s="85" t="s">
        <v>340</v>
      </c>
      <c r="G158" s="94" t="s">
        <v>93</v>
      </c>
      <c r="H158" s="94" t="s">
        <v>96</v>
      </c>
      <c r="I158" s="94"/>
      <c r="J158" s="94" t="s">
        <v>92</v>
      </c>
      <c r="K158" s="94"/>
      <c r="L158" s="94" t="s">
        <v>99</v>
      </c>
      <c r="M158" s="95" t="s">
        <v>223</v>
      </c>
      <c r="N158" s="51">
        <v>170</v>
      </c>
      <c r="O158" s="100" t="s">
        <v>156</v>
      </c>
      <c r="P158" s="95" t="s">
        <v>142</v>
      </c>
      <c r="Q158">
        <f t="shared" si="7"/>
        <v>9</v>
      </c>
      <c r="R158">
        <f t="shared" si="8"/>
        <v>98909</v>
      </c>
    </row>
    <row r="159" spans="1:18" ht="13.5" customHeight="1">
      <c r="A159" s="75" t="str">
        <f t="shared" si="6"/>
        <v>98 60602</v>
      </c>
      <c r="B159" s="86" t="s">
        <v>689</v>
      </c>
      <c r="C159" s="83" t="s">
        <v>120</v>
      </c>
      <c r="D159" s="83">
        <v>5</v>
      </c>
      <c r="E159" s="84" t="s">
        <v>123</v>
      </c>
      <c r="F159" s="85" t="s">
        <v>486</v>
      </c>
      <c r="G159" s="94" t="s">
        <v>93</v>
      </c>
      <c r="H159" s="94" t="s">
        <v>94</v>
      </c>
      <c r="I159" s="94"/>
      <c r="J159" s="94"/>
      <c r="K159" s="94"/>
      <c r="L159" s="94" t="s">
        <v>99</v>
      </c>
      <c r="M159" s="95" t="s">
        <v>450</v>
      </c>
      <c r="N159" s="51">
        <v>163</v>
      </c>
      <c r="O159" s="100" t="s">
        <v>156</v>
      </c>
      <c r="P159" s="95" t="s">
        <v>142</v>
      </c>
      <c r="Q159">
        <f t="shared" si="7"/>
        <v>98</v>
      </c>
      <c r="R159">
        <f t="shared" si="8"/>
        <v>60602</v>
      </c>
    </row>
    <row r="160" spans="1:18" ht="13.5" customHeight="1">
      <c r="A160" s="75" t="str">
        <f t="shared" si="6"/>
        <v>18 114132</v>
      </c>
      <c r="B160" s="86" t="s">
        <v>689</v>
      </c>
      <c r="C160" s="83" t="s">
        <v>120</v>
      </c>
      <c r="D160" s="83">
        <v>621</v>
      </c>
      <c r="E160" s="84" t="s">
        <v>690</v>
      </c>
      <c r="F160" s="85" t="s">
        <v>757</v>
      </c>
      <c r="G160" s="94" t="s">
        <v>93</v>
      </c>
      <c r="H160" s="94" t="s">
        <v>149</v>
      </c>
      <c r="I160" s="94" t="s">
        <v>91</v>
      </c>
      <c r="J160" s="94"/>
      <c r="K160" s="94"/>
      <c r="L160" s="94" t="s">
        <v>99</v>
      </c>
      <c r="M160" s="95" t="s">
        <v>758</v>
      </c>
      <c r="N160" s="51">
        <v>129</v>
      </c>
      <c r="O160" s="100" t="s">
        <v>578</v>
      </c>
      <c r="P160" s="95" t="s">
        <v>658</v>
      </c>
      <c r="Q160">
        <f t="shared" si="7"/>
        <v>18</v>
      </c>
      <c r="R160">
        <f t="shared" si="8"/>
        <v>114132</v>
      </c>
    </row>
    <row r="161" spans="1:18" ht="13.5" customHeight="1">
      <c r="A161" s="75" t="str">
        <f t="shared" si="6"/>
        <v>16 110178</v>
      </c>
      <c r="B161" s="86" t="s">
        <v>689</v>
      </c>
      <c r="C161" s="83" t="s">
        <v>122</v>
      </c>
      <c r="D161" s="83">
        <v>3</v>
      </c>
      <c r="E161" s="84" t="s">
        <v>581</v>
      </c>
      <c r="F161" s="85" t="s">
        <v>592</v>
      </c>
      <c r="G161" s="94" t="s">
        <v>93</v>
      </c>
      <c r="H161" s="94" t="s">
        <v>101</v>
      </c>
      <c r="I161" s="94"/>
      <c r="J161" s="94"/>
      <c r="K161" s="94"/>
      <c r="L161" s="94" t="s">
        <v>99</v>
      </c>
      <c r="M161" s="95" t="s">
        <v>611</v>
      </c>
      <c r="N161" s="51">
        <v>157</v>
      </c>
      <c r="O161" s="100" t="s">
        <v>156</v>
      </c>
      <c r="P161" s="95" t="s">
        <v>100</v>
      </c>
      <c r="Q161">
        <f t="shared" si="7"/>
        <v>16</v>
      </c>
      <c r="R161">
        <f t="shared" si="8"/>
        <v>110178</v>
      </c>
    </row>
    <row r="162" spans="1:18" ht="13.5" customHeight="1">
      <c r="A162" s="75" t="str">
        <f t="shared" si="6"/>
        <v>12 104181</v>
      </c>
      <c r="B162" s="86" t="s">
        <v>689</v>
      </c>
      <c r="C162" s="83" t="s">
        <v>121</v>
      </c>
      <c r="D162" s="83">
        <v>476</v>
      </c>
      <c r="E162" s="84" t="s">
        <v>136</v>
      </c>
      <c r="F162" s="85" t="s">
        <v>533</v>
      </c>
      <c r="G162" s="94" t="s">
        <v>99</v>
      </c>
      <c r="H162" s="94" t="s">
        <v>98</v>
      </c>
      <c r="I162" s="94"/>
      <c r="J162" s="94"/>
      <c r="K162" s="94"/>
      <c r="L162" s="94" t="s">
        <v>99</v>
      </c>
      <c r="M162" s="95" t="s">
        <v>563</v>
      </c>
      <c r="N162" s="51">
        <v>174</v>
      </c>
      <c r="O162" s="100" t="s">
        <v>153</v>
      </c>
      <c r="P162" s="95" t="s">
        <v>107</v>
      </c>
      <c r="Q162">
        <f t="shared" si="7"/>
        <v>12</v>
      </c>
      <c r="R162">
        <f t="shared" si="8"/>
        <v>104181</v>
      </c>
    </row>
    <row r="163" spans="1:18" ht="13.5" customHeight="1">
      <c r="A163" s="75" t="str">
        <f t="shared" si="6"/>
        <v>13 105577</v>
      </c>
      <c r="B163" s="86" t="s">
        <v>689</v>
      </c>
      <c r="C163" s="83" t="s">
        <v>121</v>
      </c>
      <c r="D163" s="83">
        <v>476</v>
      </c>
      <c r="E163" s="84" t="s">
        <v>144</v>
      </c>
      <c r="F163" s="85" t="s">
        <v>341</v>
      </c>
      <c r="G163" s="94" t="s">
        <v>99</v>
      </c>
      <c r="H163" s="94" t="s">
        <v>101</v>
      </c>
      <c r="I163" s="94"/>
      <c r="J163" s="94"/>
      <c r="K163" s="94"/>
      <c r="L163" s="94" t="s">
        <v>92</v>
      </c>
      <c r="M163" s="95" t="s">
        <v>224</v>
      </c>
      <c r="N163" s="51">
        <v>141</v>
      </c>
      <c r="O163" s="100" t="s">
        <v>156</v>
      </c>
      <c r="P163" s="95" t="s">
        <v>107</v>
      </c>
      <c r="Q163">
        <f t="shared" si="7"/>
        <v>13</v>
      </c>
      <c r="R163">
        <f t="shared" si="8"/>
        <v>105577</v>
      </c>
    </row>
    <row r="164" spans="1:18" ht="13.5" customHeight="1">
      <c r="A164" s="75" t="str">
        <f t="shared" si="6"/>
        <v>18 113993</v>
      </c>
      <c r="B164" s="86" t="s">
        <v>689</v>
      </c>
      <c r="C164" s="83" t="s">
        <v>121</v>
      </c>
      <c r="D164" s="83">
        <v>475</v>
      </c>
      <c r="E164" s="84" t="s">
        <v>690</v>
      </c>
      <c r="F164" s="85" t="s">
        <v>759</v>
      </c>
      <c r="G164" s="94" t="s">
        <v>93</v>
      </c>
      <c r="H164" s="94" t="s">
        <v>94</v>
      </c>
      <c r="I164" s="94" t="s">
        <v>91</v>
      </c>
      <c r="J164" s="94"/>
      <c r="K164" s="94"/>
      <c r="L164" s="94" t="s">
        <v>99</v>
      </c>
      <c r="M164" s="95" t="s">
        <v>760</v>
      </c>
      <c r="N164" s="51">
        <v>150</v>
      </c>
      <c r="O164" s="100" t="s">
        <v>156</v>
      </c>
      <c r="P164" s="95" t="s">
        <v>102</v>
      </c>
      <c r="Q164">
        <f t="shared" si="7"/>
        <v>18</v>
      </c>
      <c r="R164">
        <f t="shared" si="8"/>
        <v>113993</v>
      </c>
    </row>
    <row r="165" spans="1:18" ht="13.5" customHeight="1">
      <c r="A165" s="75" t="str">
        <f t="shared" si="6"/>
        <v>18 114368</v>
      </c>
      <c r="B165" s="86" t="s">
        <v>689</v>
      </c>
      <c r="C165" s="83" t="s">
        <v>122</v>
      </c>
      <c r="D165" s="83">
        <v>1</v>
      </c>
      <c r="E165" s="84" t="s">
        <v>690</v>
      </c>
      <c r="F165" s="85" t="s">
        <v>761</v>
      </c>
      <c r="G165" s="94" t="s">
        <v>93</v>
      </c>
      <c r="H165" s="94" t="s">
        <v>98</v>
      </c>
      <c r="I165" s="94" t="s">
        <v>91</v>
      </c>
      <c r="J165" s="94"/>
      <c r="K165" s="94"/>
      <c r="L165" s="94" t="s">
        <v>99</v>
      </c>
      <c r="M165" s="95" t="s">
        <v>762</v>
      </c>
      <c r="N165" s="51">
        <v>143</v>
      </c>
      <c r="O165" s="100" t="s">
        <v>156</v>
      </c>
      <c r="P165" s="95" t="s">
        <v>103</v>
      </c>
      <c r="Q165">
        <f t="shared" si="7"/>
        <v>18</v>
      </c>
      <c r="R165">
        <f t="shared" si="8"/>
        <v>114368</v>
      </c>
    </row>
    <row r="166" spans="1:18" ht="13.5" customHeight="1">
      <c r="A166" s="75" t="str">
        <f t="shared" si="6"/>
        <v>2 63488</v>
      </c>
      <c r="B166" s="86" t="s">
        <v>689</v>
      </c>
      <c r="C166" s="83" t="s">
        <v>120</v>
      </c>
      <c r="D166" s="83">
        <v>5</v>
      </c>
      <c r="E166" s="84" t="s">
        <v>268</v>
      </c>
      <c r="F166" s="85" t="s">
        <v>342</v>
      </c>
      <c r="G166" s="94" t="s">
        <v>99</v>
      </c>
      <c r="H166" s="94" t="s">
        <v>101</v>
      </c>
      <c r="I166" s="94"/>
      <c r="J166" s="94"/>
      <c r="K166" s="94"/>
      <c r="L166" s="94" t="s">
        <v>99</v>
      </c>
      <c r="M166" s="95" t="s">
        <v>225</v>
      </c>
      <c r="N166" s="51">
        <v>136</v>
      </c>
      <c r="O166" s="100" t="s">
        <v>156</v>
      </c>
      <c r="P166" s="95" t="s">
        <v>142</v>
      </c>
      <c r="Q166">
        <f t="shared" si="7"/>
        <v>2</v>
      </c>
      <c r="R166">
        <f t="shared" si="8"/>
        <v>63488</v>
      </c>
    </row>
    <row r="167" spans="1:18" ht="13.5" customHeight="1">
      <c r="A167" s="75" t="str">
        <f t="shared" si="6"/>
        <v>2 63489</v>
      </c>
      <c r="B167" s="86" t="s">
        <v>689</v>
      </c>
      <c r="C167" s="83" t="s">
        <v>120</v>
      </c>
      <c r="D167" s="83">
        <v>5</v>
      </c>
      <c r="E167" s="84" t="s">
        <v>268</v>
      </c>
      <c r="F167" s="85" t="s">
        <v>343</v>
      </c>
      <c r="G167" s="94" t="s">
        <v>93</v>
      </c>
      <c r="H167" s="94" t="s">
        <v>101</v>
      </c>
      <c r="I167" s="94"/>
      <c r="J167" s="94"/>
      <c r="K167" s="94"/>
      <c r="L167" s="94" t="s">
        <v>99</v>
      </c>
      <c r="M167" s="95" t="s">
        <v>226</v>
      </c>
      <c r="N167" s="51">
        <v>175</v>
      </c>
      <c r="O167" s="100" t="s">
        <v>153</v>
      </c>
      <c r="P167" s="95" t="s">
        <v>142</v>
      </c>
      <c r="Q167">
        <f t="shared" si="7"/>
        <v>2</v>
      </c>
      <c r="R167">
        <f t="shared" si="8"/>
        <v>63489</v>
      </c>
    </row>
    <row r="168" spans="1:18" ht="13.5" customHeight="1">
      <c r="A168" s="75" t="str">
        <f t="shared" si="6"/>
        <v>17 111907</v>
      </c>
      <c r="B168" s="86" t="s">
        <v>689</v>
      </c>
      <c r="C168" s="83" t="s">
        <v>121</v>
      </c>
      <c r="D168" s="83">
        <v>475</v>
      </c>
      <c r="E168" s="84" t="s">
        <v>596</v>
      </c>
      <c r="F168" s="85" t="s">
        <v>637</v>
      </c>
      <c r="G168" s="94" t="s">
        <v>99</v>
      </c>
      <c r="H168" s="94" t="s">
        <v>149</v>
      </c>
      <c r="I168" s="94"/>
      <c r="J168" s="94"/>
      <c r="K168" s="94"/>
      <c r="L168" s="94" t="s">
        <v>99</v>
      </c>
      <c r="M168" s="95" t="s">
        <v>671</v>
      </c>
      <c r="N168" s="51">
        <v>87</v>
      </c>
      <c r="O168" s="100" t="s">
        <v>578</v>
      </c>
      <c r="P168" s="95" t="s">
        <v>102</v>
      </c>
      <c r="Q168">
        <f t="shared" si="7"/>
        <v>17</v>
      </c>
      <c r="R168">
        <f t="shared" si="8"/>
        <v>111907</v>
      </c>
    </row>
    <row r="169" spans="1:18" ht="13.5" customHeight="1">
      <c r="A169" s="75" t="str">
        <f t="shared" si="6"/>
        <v>8 95299</v>
      </c>
      <c r="B169" s="86" t="s">
        <v>689</v>
      </c>
      <c r="C169" s="83" t="s">
        <v>122</v>
      </c>
      <c r="D169" s="83">
        <v>1</v>
      </c>
      <c r="E169" s="84" t="s">
        <v>271</v>
      </c>
      <c r="F169" s="85" t="s">
        <v>344</v>
      </c>
      <c r="G169" s="94" t="s">
        <v>93</v>
      </c>
      <c r="H169" s="94" t="s">
        <v>101</v>
      </c>
      <c r="I169" s="94"/>
      <c r="J169" s="94"/>
      <c r="K169" s="94"/>
      <c r="L169" s="94" t="s">
        <v>99</v>
      </c>
      <c r="M169" s="95" t="s">
        <v>487</v>
      </c>
      <c r="N169" s="51">
        <v>155</v>
      </c>
      <c r="O169" s="100" t="s">
        <v>156</v>
      </c>
      <c r="P169" s="95" t="s">
        <v>103</v>
      </c>
      <c r="Q169">
        <f t="shared" si="7"/>
        <v>8</v>
      </c>
      <c r="R169">
        <f t="shared" si="8"/>
        <v>95299</v>
      </c>
    </row>
    <row r="170" spans="1:18" ht="13.5" customHeight="1">
      <c r="A170" s="75" t="str">
        <f t="shared" si="6"/>
        <v>16 109783</v>
      </c>
      <c r="B170" s="86" t="s">
        <v>689</v>
      </c>
      <c r="C170" s="83" t="s">
        <v>122</v>
      </c>
      <c r="D170" s="83">
        <v>2</v>
      </c>
      <c r="E170" s="84" t="s">
        <v>581</v>
      </c>
      <c r="F170" s="85" t="s">
        <v>593</v>
      </c>
      <c r="G170" s="94" t="s">
        <v>93</v>
      </c>
      <c r="H170" s="94" t="s">
        <v>656</v>
      </c>
      <c r="I170" s="94"/>
      <c r="J170" s="94"/>
      <c r="K170" s="94"/>
      <c r="L170" s="94" t="s">
        <v>99</v>
      </c>
      <c r="M170" s="95" t="s">
        <v>612</v>
      </c>
      <c r="N170" s="51">
        <v>179</v>
      </c>
      <c r="O170" s="100" t="s">
        <v>153</v>
      </c>
      <c r="P170" s="95" t="s">
        <v>97</v>
      </c>
      <c r="Q170">
        <f t="shared" si="7"/>
        <v>16</v>
      </c>
      <c r="R170">
        <f t="shared" si="8"/>
        <v>109783</v>
      </c>
    </row>
    <row r="171" spans="1:18" ht="13.5" customHeight="1">
      <c r="A171" s="75" t="str">
        <f t="shared" si="6"/>
        <v>15 108298</v>
      </c>
      <c r="B171" s="86" t="s">
        <v>689</v>
      </c>
      <c r="C171" s="83" t="s">
        <v>122</v>
      </c>
      <c r="D171" s="83">
        <v>2</v>
      </c>
      <c r="E171" s="84" t="s">
        <v>461</v>
      </c>
      <c r="F171" s="85" t="s">
        <v>534</v>
      </c>
      <c r="G171" s="94" t="s">
        <v>93</v>
      </c>
      <c r="H171" s="94" t="s">
        <v>101</v>
      </c>
      <c r="I171" s="94"/>
      <c r="J171" s="94"/>
      <c r="K171" s="94"/>
      <c r="L171" s="94" t="s">
        <v>99</v>
      </c>
      <c r="M171" s="95" t="s">
        <v>564</v>
      </c>
      <c r="N171" s="51">
        <v>138</v>
      </c>
      <c r="O171" s="100" t="s">
        <v>156</v>
      </c>
      <c r="P171" s="95" t="s">
        <v>97</v>
      </c>
      <c r="Q171">
        <f t="shared" si="7"/>
        <v>15</v>
      </c>
      <c r="R171">
        <f t="shared" si="8"/>
        <v>108298</v>
      </c>
    </row>
    <row r="172" spans="1:18" ht="13.5" customHeight="1">
      <c r="A172" s="75" t="str">
        <f t="shared" si="6"/>
        <v>5 89246</v>
      </c>
      <c r="B172" s="86" t="s">
        <v>689</v>
      </c>
      <c r="C172" s="83" t="s">
        <v>121</v>
      </c>
      <c r="D172" s="83">
        <v>235</v>
      </c>
      <c r="E172" s="84" t="s">
        <v>258</v>
      </c>
      <c r="F172" s="85" t="s">
        <v>345</v>
      </c>
      <c r="G172" s="94" t="s">
        <v>93</v>
      </c>
      <c r="H172" s="94" t="s">
        <v>94</v>
      </c>
      <c r="I172" s="94"/>
      <c r="J172" s="94"/>
      <c r="K172" s="94"/>
      <c r="L172" s="94" t="s">
        <v>92</v>
      </c>
      <c r="M172" s="95" t="s">
        <v>227</v>
      </c>
      <c r="N172" s="51">
        <v>190</v>
      </c>
      <c r="O172" s="100" t="s">
        <v>168</v>
      </c>
      <c r="P172" s="95" t="s">
        <v>95</v>
      </c>
      <c r="Q172">
        <f t="shared" si="7"/>
        <v>5</v>
      </c>
      <c r="R172">
        <f t="shared" si="8"/>
        <v>89246</v>
      </c>
    </row>
    <row r="173" spans="1:18" ht="13.5" customHeight="1">
      <c r="A173" s="75" t="str">
        <f t="shared" si="6"/>
        <v>10 99376</v>
      </c>
      <c r="B173" s="86" t="s">
        <v>689</v>
      </c>
      <c r="C173" s="83" t="s">
        <v>121</v>
      </c>
      <c r="D173" s="83">
        <v>235</v>
      </c>
      <c r="E173" s="84" t="s">
        <v>263</v>
      </c>
      <c r="F173" s="85" t="s">
        <v>346</v>
      </c>
      <c r="G173" s="94" t="s">
        <v>99</v>
      </c>
      <c r="H173" s="94" t="s">
        <v>96</v>
      </c>
      <c r="I173" s="94"/>
      <c r="J173" s="94"/>
      <c r="K173" s="94"/>
      <c r="L173" s="94" t="s">
        <v>99</v>
      </c>
      <c r="M173" s="95" t="s">
        <v>228</v>
      </c>
      <c r="N173" s="51">
        <v>137</v>
      </c>
      <c r="O173" s="100" t="s">
        <v>156</v>
      </c>
      <c r="P173" s="95" t="s">
        <v>95</v>
      </c>
      <c r="Q173">
        <f t="shared" si="7"/>
        <v>10</v>
      </c>
      <c r="R173">
        <f t="shared" si="8"/>
        <v>99376</v>
      </c>
    </row>
    <row r="174" spans="1:18" ht="13.5" customHeight="1">
      <c r="A174" s="75" t="str">
        <f t="shared" si="6"/>
        <v>18 113709</v>
      </c>
      <c r="B174" s="86" t="s">
        <v>689</v>
      </c>
      <c r="C174" s="83" t="s">
        <v>122</v>
      </c>
      <c r="D174" s="83">
        <v>3</v>
      </c>
      <c r="E174" s="84" t="s">
        <v>690</v>
      </c>
      <c r="F174" s="85" t="s">
        <v>763</v>
      </c>
      <c r="G174" s="94" t="s">
        <v>99</v>
      </c>
      <c r="H174" s="94" t="s">
        <v>94</v>
      </c>
      <c r="I174" s="94" t="s">
        <v>91</v>
      </c>
      <c r="J174" s="94"/>
      <c r="K174" s="94"/>
      <c r="L174" s="94" t="s">
        <v>99</v>
      </c>
      <c r="M174" s="95" t="s">
        <v>764</v>
      </c>
      <c r="N174" s="51">
        <v>128</v>
      </c>
      <c r="O174" s="100" t="s">
        <v>156</v>
      </c>
      <c r="P174" s="95" t="s">
        <v>100</v>
      </c>
      <c r="Q174">
        <f t="shared" si="7"/>
        <v>18</v>
      </c>
      <c r="R174">
        <f t="shared" si="8"/>
        <v>113709</v>
      </c>
    </row>
    <row r="175" spans="1:18" ht="13.5" customHeight="1">
      <c r="A175" s="75" t="str">
        <f t="shared" si="6"/>
        <v>13 105132</v>
      </c>
      <c r="B175" s="86" t="s">
        <v>689</v>
      </c>
      <c r="C175" s="83" t="s">
        <v>122</v>
      </c>
      <c r="D175" s="83">
        <v>4</v>
      </c>
      <c r="E175" s="84" t="s">
        <v>144</v>
      </c>
      <c r="F175" s="85" t="s">
        <v>347</v>
      </c>
      <c r="G175" s="94" t="s">
        <v>93</v>
      </c>
      <c r="H175" s="94" t="s">
        <v>104</v>
      </c>
      <c r="I175" s="94"/>
      <c r="J175" s="94"/>
      <c r="K175" s="94"/>
      <c r="L175" s="94" t="s">
        <v>99</v>
      </c>
      <c r="M175" s="95" t="s">
        <v>229</v>
      </c>
      <c r="N175" s="51">
        <v>141</v>
      </c>
      <c r="O175" s="100" t="s">
        <v>156</v>
      </c>
      <c r="P175" s="95" t="s">
        <v>105</v>
      </c>
      <c r="Q175">
        <f t="shared" si="7"/>
        <v>13</v>
      </c>
      <c r="R175">
        <f t="shared" si="8"/>
        <v>105132</v>
      </c>
    </row>
    <row r="176" spans="1:18" ht="13.5" customHeight="1">
      <c r="A176" s="75" t="str">
        <f t="shared" si="6"/>
        <v>18 114181</v>
      </c>
      <c r="B176" s="86" t="s">
        <v>689</v>
      </c>
      <c r="C176" s="83" t="s">
        <v>121</v>
      </c>
      <c r="D176" s="83">
        <v>235</v>
      </c>
      <c r="E176" s="84" t="s">
        <v>690</v>
      </c>
      <c r="F176" s="85" t="s">
        <v>765</v>
      </c>
      <c r="G176" s="94" t="s">
        <v>93</v>
      </c>
      <c r="H176" s="94" t="s">
        <v>656</v>
      </c>
      <c r="I176" s="94" t="s">
        <v>91</v>
      </c>
      <c r="J176" s="94"/>
      <c r="K176" s="94"/>
      <c r="L176" s="94" t="s">
        <v>92</v>
      </c>
      <c r="M176" s="95" t="s">
        <v>766</v>
      </c>
      <c r="N176" s="51">
        <v>116</v>
      </c>
      <c r="O176" s="100" t="s">
        <v>156</v>
      </c>
      <c r="P176" s="95" t="s">
        <v>95</v>
      </c>
      <c r="Q176">
        <f t="shared" si="7"/>
        <v>18</v>
      </c>
      <c r="R176">
        <f t="shared" si="8"/>
        <v>114181</v>
      </c>
    </row>
    <row r="177" spans="1:18" ht="13.5" customHeight="1">
      <c r="A177" s="75" t="str">
        <f t="shared" si="6"/>
        <v>15 107726</v>
      </c>
      <c r="B177" s="86" t="s">
        <v>689</v>
      </c>
      <c r="C177" s="83" t="s">
        <v>120</v>
      </c>
      <c r="D177" s="83">
        <v>4</v>
      </c>
      <c r="E177" s="84" t="s">
        <v>461</v>
      </c>
      <c r="F177" s="85" t="s">
        <v>535</v>
      </c>
      <c r="G177" s="94" t="s">
        <v>93</v>
      </c>
      <c r="H177" s="94" t="s">
        <v>149</v>
      </c>
      <c r="I177" s="94"/>
      <c r="J177" s="94"/>
      <c r="K177" s="94"/>
      <c r="L177" s="94" t="s">
        <v>99</v>
      </c>
      <c r="M177" s="95" t="s">
        <v>565</v>
      </c>
      <c r="N177" s="51">
        <v>111</v>
      </c>
      <c r="O177" s="100" t="s">
        <v>578</v>
      </c>
      <c r="P177" s="95" t="s">
        <v>132</v>
      </c>
      <c r="Q177">
        <f t="shared" si="7"/>
        <v>15</v>
      </c>
      <c r="R177">
        <f t="shared" si="8"/>
        <v>107726</v>
      </c>
    </row>
    <row r="178" spans="1:18" ht="13.5" customHeight="1">
      <c r="A178" s="75" t="str">
        <f t="shared" si="6"/>
        <v>18 113707</v>
      </c>
      <c r="B178" s="86" t="s">
        <v>689</v>
      </c>
      <c r="C178" s="83" t="s">
        <v>122</v>
      </c>
      <c r="D178" s="83">
        <v>3</v>
      </c>
      <c r="E178" s="84" t="s">
        <v>690</v>
      </c>
      <c r="F178" s="85" t="s">
        <v>767</v>
      </c>
      <c r="G178" s="94" t="s">
        <v>93</v>
      </c>
      <c r="H178" s="94" t="s">
        <v>94</v>
      </c>
      <c r="I178" s="94" t="s">
        <v>91</v>
      </c>
      <c r="J178" s="94"/>
      <c r="K178" s="94"/>
      <c r="L178" s="94" t="s">
        <v>99</v>
      </c>
      <c r="M178" s="95" t="s">
        <v>768</v>
      </c>
      <c r="N178" s="51">
        <v>137</v>
      </c>
      <c r="O178" s="100" t="s">
        <v>156</v>
      </c>
      <c r="P178" s="95" t="s">
        <v>100</v>
      </c>
      <c r="Q178">
        <f t="shared" si="7"/>
        <v>18</v>
      </c>
      <c r="R178">
        <f t="shared" si="8"/>
        <v>113707</v>
      </c>
    </row>
    <row r="179" spans="1:18" ht="13.5" customHeight="1">
      <c r="A179" s="75" t="str">
        <f t="shared" si="6"/>
        <v>85 20867</v>
      </c>
      <c r="B179" s="86" t="s">
        <v>689</v>
      </c>
      <c r="C179" s="83" t="s">
        <v>121</v>
      </c>
      <c r="D179" s="83">
        <v>476</v>
      </c>
      <c r="E179" s="84" t="s">
        <v>133</v>
      </c>
      <c r="F179" s="85" t="s">
        <v>348</v>
      </c>
      <c r="G179" s="94" t="s">
        <v>93</v>
      </c>
      <c r="H179" s="94" t="s">
        <v>98</v>
      </c>
      <c r="I179" s="94"/>
      <c r="J179" s="94"/>
      <c r="K179" s="94"/>
      <c r="L179" s="94" t="s">
        <v>92</v>
      </c>
      <c r="M179" s="95" t="s">
        <v>230</v>
      </c>
      <c r="N179" s="51">
        <v>183</v>
      </c>
      <c r="O179" s="100" t="s">
        <v>153</v>
      </c>
      <c r="P179" s="95" t="s">
        <v>107</v>
      </c>
      <c r="Q179">
        <f t="shared" si="7"/>
        <v>85</v>
      </c>
      <c r="R179">
        <f t="shared" si="8"/>
        <v>20867</v>
      </c>
    </row>
    <row r="180" spans="1:18" ht="13.5" customHeight="1">
      <c r="A180" s="75" t="str">
        <f t="shared" si="6"/>
        <v>12 104441</v>
      </c>
      <c r="B180" s="86" t="s">
        <v>689</v>
      </c>
      <c r="C180" s="83" t="s">
        <v>121</v>
      </c>
      <c r="D180" s="83">
        <v>4</v>
      </c>
      <c r="E180" s="84" t="s">
        <v>136</v>
      </c>
      <c r="F180" s="85" t="s">
        <v>349</v>
      </c>
      <c r="G180" s="94" t="s">
        <v>93</v>
      </c>
      <c r="H180" s="94" t="s">
        <v>104</v>
      </c>
      <c r="I180" s="94"/>
      <c r="J180" s="94"/>
      <c r="K180" s="94"/>
      <c r="L180" s="94" t="s">
        <v>99</v>
      </c>
      <c r="M180" s="95" t="s">
        <v>231</v>
      </c>
      <c r="N180" s="51">
        <v>180</v>
      </c>
      <c r="O180" s="100" t="s">
        <v>153</v>
      </c>
      <c r="P180" s="95" t="s">
        <v>148</v>
      </c>
      <c r="Q180">
        <f t="shared" si="7"/>
        <v>12</v>
      </c>
      <c r="R180">
        <f t="shared" si="8"/>
        <v>104441</v>
      </c>
    </row>
    <row r="181" spans="1:18" ht="13.5" customHeight="1">
      <c r="A181" s="75" t="str">
        <f t="shared" si="6"/>
        <v>12 104442</v>
      </c>
      <c r="B181" s="86" t="s">
        <v>689</v>
      </c>
      <c r="C181" s="83" t="s">
        <v>121</v>
      </c>
      <c r="D181" s="83">
        <v>4</v>
      </c>
      <c r="E181" s="84" t="s">
        <v>136</v>
      </c>
      <c r="F181" s="85" t="s">
        <v>350</v>
      </c>
      <c r="G181" s="94" t="s">
        <v>93</v>
      </c>
      <c r="H181" s="94" t="s">
        <v>96</v>
      </c>
      <c r="I181" s="94"/>
      <c r="J181" s="94"/>
      <c r="K181" s="94"/>
      <c r="L181" s="94" t="s">
        <v>99</v>
      </c>
      <c r="M181" s="95" t="s">
        <v>232</v>
      </c>
      <c r="N181" s="51">
        <v>189</v>
      </c>
      <c r="O181" s="100" t="s">
        <v>153</v>
      </c>
      <c r="P181" s="95" t="s">
        <v>148</v>
      </c>
      <c r="Q181">
        <f t="shared" si="7"/>
        <v>12</v>
      </c>
      <c r="R181">
        <f t="shared" si="8"/>
        <v>104442</v>
      </c>
    </row>
    <row r="182" spans="1:18" ht="13.5" customHeight="1">
      <c r="A182" s="75" t="str">
        <f t="shared" si="6"/>
        <v>10 100533</v>
      </c>
      <c r="B182" s="86" t="s">
        <v>689</v>
      </c>
      <c r="C182" s="83" t="s">
        <v>121</v>
      </c>
      <c r="D182" s="83">
        <v>4</v>
      </c>
      <c r="E182" s="84" t="s">
        <v>263</v>
      </c>
      <c r="F182" s="85" t="s">
        <v>351</v>
      </c>
      <c r="G182" s="94" t="s">
        <v>93</v>
      </c>
      <c r="H182" s="94" t="s">
        <v>94</v>
      </c>
      <c r="I182" s="94"/>
      <c r="J182" s="94"/>
      <c r="K182" s="94" t="s">
        <v>108</v>
      </c>
      <c r="L182" s="94" t="s">
        <v>99</v>
      </c>
      <c r="M182" s="95" t="s">
        <v>233</v>
      </c>
      <c r="N182" s="51">
        <v>203</v>
      </c>
      <c r="O182" s="100" t="s">
        <v>168</v>
      </c>
      <c r="P182" s="95" t="s">
        <v>148</v>
      </c>
      <c r="Q182">
        <f t="shared" si="7"/>
        <v>10</v>
      </c>
      <c r="R182">
        <f t="shared" si="8"/>
        <v>100533</v>
      </c>
    </row>
    <row r="183" spans="1:18" ht="13.5" customHeight="1">
      <c r="A183" s="75" t="str">
        <f t="shared" si="6"/>
        <v>89 60350</v>
      </c>
      <c r="B183" s="86" t="s">
        <v>689</v>
      </c>
      <c r="C183" s="83" t="s">
        <v>121</v>
      </c>
      <c r="D183" s="83">
        <v>235</v>
      </c>
      <c r="E183" s="84" t="s">
        <v>128</v>
      </c>
      <c r="F183" s="85" t="s">
        <v>352</v>
      </c>
      <c r="G183" s="94" t="s">
        <v>93</v>
      </c>
      <c r="H183" s="94" t="s">
        <v>96</v>
      </c>
      <c r="I183" s="94"/>
      <c r="J183" s="94"/>
      <c r="K183" s="94"/>
      <c r="L183" s="94" t="s">
        <v>99</v>
      </c>
      <c r="M183" s="95" t="s">
        <v>234</v>
      </c>
      <c r="N183" s="51">
        <v>186</v>
      </c>
      <c r="O183" s="100" t="s">
        <v>153</v>
      </c>
      <c r="P183" s="95" t="s">
        <v>95</v>
      </c>
      <c r="Q183">
        <f t="shared" si="7"/>
        <v>89</v>
      </c>
      <c r="R183">
        <f t="shared" si="8"/>
        <v>60350</v>
      </c>
    </row>
    <row r="184" spans="1:18" ht="13.5" customHeight="1">
      <c r="A184" s="75" t="str">
        <f t="shared" si="6"/>
        <v>14 106653</v>
      </c>
      <c r="B184" s="86" t="s">
        <v>689</v>
      </c>
      <c r="C184" s="83" t="s">
        <v>121</v>
      </c>
      <c r="D184" s="83">
        <v>476</v>
      </c>
      <c r="E184" s="84" t="s">
        <v>120</v>
      </c>
      <c r="F184" s="85" t="s">
        <v>488</v>
      </c>
      <c r="G184" s="94" t="s">
        <v>93</v>
      </c>
      <c r="H184" s="94" t="s">
        <v>94</v>
      </c>
      <c r="I184" s="94"/>
      <c r="J184" s="94"/>
      <c r="K184" s="94"/>
      <c r="L184" s="94" t="s">
        <v>99</v>
      </c>
      <c r="M184" s="95" t="s">
        <v>489</v>
      </c>
      <c r="N184" s="51">
        <v>183</v>
      </c>
      <c r="O184" s="100" t="s">
        <v>153</v>
      </c>
      <c r="P184" s="95" t="s">
        <v>107</v>
      </c>
      <c r="Q184">
        <f t="shared" si="7"/>
        <v>14</v>
      </c>
      <c r="R184">
        <f t="shared" si="8"/>
        <v>106653</v>
      </c>
    </row>
    <row r="185" spans="1:18" ht="13.5" customHeight="1">
      <c r="A185" s="75" t="str">
        <f t="shared" si="6"/>
        <v>18 113518</v>
      </c>
      <c r="B185" s="86" t="s">
        <v>689</v>
      </c>
      <c r="C185" s="83" t="s">
        <v>121</v>
      </c>
      <c r="D185" s="83">
        <v>476</v>
      </c>
      <c r="E185" s="84" t="s">
        <v>690</v>
      </c>
      <c r="F185" s="85" t="s">
        <v>769</v>
      </c>
      <c r="G185" s="94" t="s">
        <v>99</v>
      </c>
      <c r="H185" s="94" t="s">
        <v>656</v>
      </c>
      <c r="I185" s="94" t="s">
        <v>91</v>
      </c>
      <c r="J185" s="94"/>
      <c r="K185" s="94"/>
      <c r="L185" s="94" t="s">
        <v>99</v>
      </c>
      <c r="M185" s="95" t="s">
        <v>770</v>
      </c>
      <c r="N185" s="51">
        <v>143</v>
      </c>
      <c r="O185" s="100" t="s">
        <v>156</v>
      </c>
      <c r="P185" s="95" t="s">
        <v>107</v>
      </c>
      <c r="Q185">
        <f t="shared" si="7"/>
        <v>18</v>
      </c>
      <c r="R185">
        <f t="shared" si="8"/>
        <v>113518</v>
      </c>
    </row>
    <row r="186" spans="1:18" ht="13.5" customHeight="1">
      <c r="A186" s="75" t="str">
        <f t="shared" si="6"/>
        <v>17 112668</v>
      </c>
      <c r="B186" s="86" t="s">
        <v>689</v>
      </c>
      <c r="C186" s="83" t="s">
        <v>121</v>
      </c>
      <c r="D186" s="83">
        <v>475</v>
      </c>
      <c r="E186" s="84" t="s">
        <v>596</v>
      </c>
      <c r="F186" s="85" t="s">
        <v>638</v>
      </c>
      <c r="G186" s="94" t="s">
        <v>93</v>
      </c>
      <c r="H186" s="94" t="s">
        <v>104</v>
      </c>
      <c r="I186" s="94"/>
      <c r="J186" s="94"/>
      <c r="K186" s="94"/>
      <c r="L186" s="94" t="s">
        <v>99</v>
      </c>
      <c r="M186" s="95" t="s">
        <v>672</v>
      </c>
      <c r="N186" s="51">
        <v>129</v>
      </c>
      <c r="O186" s="100" t="s">
        <v>156</v>
      </c>
      <c r="P186" s="95" t="s">
        <v>102</v>
      </c>
      <c r="Q186">
        <f t="shared" si="7"/>
        <v>17</v>
      </c>
      <c r="R186">
        <f t="shared" si="8"/>
        <v>112668</v>
      </c>
    </row>
    <row r="187" spans="1:18" ht="13.5" customHeight="1">
      <c r="A187" s="75" t="str">
        <f t="shared" si="6"/>
        <v>14 107104</v>
      </c>
      <c r="B187" s="86" t="s">
        <v>689</v>
      </c>
      <c r="C187" s="83" t="s">
        <v>121</v>
      </c>
      <c r="D187" s="83">
        <v>235</v>
      </c>
      <c r="E187" s="84" t="s">
        <v>120</v>
      </c>
      <c r="F187" s="85" t="s">
        <v>490</v>
      </c>
      <c r="G187" s="94" t="s">
        <v>99</v>
      </c>
      <c r="H187" s="94" t="s">
        <v>94</v>
      </c>
      <c r="I187" s="94"/>
      <c r="J187" s="94"/>
      <c r="K187" s="94"/>
      <c r="L187" s="94" t="s">
        <v>99</v>
      </c>
      <c r="M187" s="95" t="s">
        <v>491</v>
      </c>
      <c r="N187" s="51">
        <v>174</v>
      </c>
      <c r="O187" s="100" t="s">
        <v>153</v>
      </c>
      <c r="P187" s="95" t="s">
        <v>95</v>
      </c>
      <c r="Q187">
        <f t="shared" si="7"/>
        <v>14</v>
      </c>
      <c r="R187">
        <f t="shared" si="8"/>
        <v>107104</v>
      </c>
    </row>
    <row r="188" spans="1:18" ht="13.5" customHeight="1">
      <c r="A188" s="75" t="str">
        <f t="shared" si="6"/>
        <v>98 61385</v>
      </c>
      <c r="B188" s="86" t="s">
        <v>689</v>
      </c>
      <c r="C188" s="83" t="s">
        <v>120</v>
      </c>
      <c r="D188" s="83">
        <v>621</v>
      </c>
      <c r="E188" s="84" t="s">
        <v>123</v>
      </c>
      <c r="F188" s="85" t="s">
        <v>353</v>
      </c>
      <c r="G188" s="94" t="s">
        <v>93</v>
      </c>
      <c r="H188" s="94" t="s">
        <v>98</v>
      </c>
      <c r="I188" s="94"/>
      <c r="J188" s="94"/>
      <c r="K188" s="94"/>
      <c r="L188" s="94" t="s">
        <v>99</v>
      </c>
      <c r="M188" s="95" t="s">
        <v>235</v>
      </c>
      <c r="N188" s="51">
        <v>181</v>
      </c>
      <c r="O188" s="100" t="s">
        <v>153</v>
      </c>
      <c r="P188" s="95" t="s">
        <v>658</v>
      </c>
      <c r="Q188">
        <f t="shared" si="7"/>
        <v>98</v>
      </c>
      <c r="R188">
        <f t="shared" si="8"/>
        <v>61385</v>
      </c>
    </row>
    <row r="189" spans="1:18" ht="13.5" customHeight="1">
      <c r="A189" s="75" t="str">
        <f t="shared" si="6"/>
        <v>6 91893</v>
      </c>
      <c r="B189" s="86" t="s">
        <v>689</v>
      </c>
      <c r="C189" s="83" t="s">
        <v>121</v>
      </c>
      <c r="D189" s="83">
        <v>235</v>
      </c>
      <c r="E189" s="84" t="s">
        <v>290</v>
      </c>
      <c r="F189" s="85" t="s">
        <v>354</v>
      </c>
      <c r="G189" s="94" t="s">
        <v>99</v>
      </c>
      <c r="H189" s="94" t="s">
        <v>94</v>
      </c>
      <c r="I189" s="94"/>
      <c r="J189" s="94"/>
      <c r="K189" s="94"/>
      <c r="L189" s="94" t="s">
        <v>92</v>
      </c>
      <c r="M189" s="95" t="s">
        <v>236</v>
      </c>
      <c r="N189" s="51">
        <v>139</v>
      </c>
      <c r="O189" s="100" t="s">
        <v>156</v>
      </c>
      <c r="P189" s="95" t="s">
        <v>95</v>
      </c>
      <c r="Q189">
        <f t="shared" si="7"/>
        <v>6</v>
      </c>
      <c r="R189">
        <f t="shared" si="8"/>
        <v>91893</v>
      </c>
    </row>
    <row r="190" spans="1:18" ht="13.5" customHeight="1">
      <c r="A190" s="75" t="str">
        <f t="shared" si="6"/>
        <v>15 108299</v>
      </c>
      <c r="B190" s="86" t="s">
        <v>689</v>
      </c>
      <c r="C190" s="83" t="s">
        <v>122</v>
      </c>
      <c r="D190" s="83">
        <v>2</v>
      </c>
      <c r="E190" s="84" t="s">
        <v>461</v>
      </c>
      <c r="F190" s="85" t="s">
        <v>536</v>
      </c>
      <c r="G190" s="94" t="s">
        <v>93</v>
      </c>
      <c r="H190" s="94" t="s">
        <v>94</v>
      </c>
      <c r="I190" s="94"/>
      <c r="J190" s="94"/>
      <c r="K190" s="94"/>
      <c r="L190" s="94" t="s">
        <v>99</v>
      </c>
      <c r="M190" s="95" t="s">
        <v>566</v>
      </c>
      <c r="N190" s="51">
        <v>164</v>
      </c>
      <c r="O190" s="100" t="s">
        <v>156</v>
      </c>
      <c r="P190" s="95" t="s">
        <v>97</v>
      </c>
      <c r="Q190">
        <f t="shared" si="7"/>
        <v>15</v>
      </c>
      <c r="R190">
        <f t="shared" si="8"/>
        <v>108299</v>
      </c>
    </row>
    <row r="191" spans="1:18" ht="13.5" customHeight="1">
      <c r="A191" s="75" t="str">
        <f t="shared" si="6"/>
        <v>7 94040</v>
      </c>
      <c r="B191" s="86" t="s">
        <v>689</v>
      </c>
      <c r="C191" s="83" t="s">
        <v>122</v>
      </c>
      <c r="D191" s="83">
        <v>2</v>
      </c>
      <c r="E191" s="84" t="s">
        <v>270</v>
      </c>
      <c r="F191" s="85" t="s">
        <v>355</v>
      </c>
      <c r="G191" s="94" t="s">
        <v>93</v>
      </c>
      <c r="H191" s="94" t="s">
        <v>94</v>
      </c>
      <c r="I191" s="94"/>
      <c r="J191" s="94"/>
      <c r="K191" s="94"/>
      <c r="L191" s="94" t="s">
        <v>99</v>
      </c>
      <c r="M191" s="95" t="s">
        <v>237</v>
      </c>
      <c r="N191" s="51">
        <v>173</v>
      </c>
      <c r="O191" s="100" t="s">
        <v>156</v>
      </c>
      <c r="P191" s="95" t="s">
        <v>97</v>
      </c>
      <c r="Q191">
        <f t="shared" si="7"/>
        <v>7</v>
      </c>
      <c r="R191">
        <f t="shared" si="8"/>
        <v>94040</v>
      </c>
    </row>
    <row r="192" spans="1:18" ht="13.5" customHeight="1">
      <c r="A192" s="75" t="str">
        <f t="shared" si="6"/>
        <v>12 103638</v>
      </c>
      <c r="B192" s="86" t="s">
        <v>689</v>
      </c>
      <c r="C192" s="83" t="s">
        <v>121</v>
      </c>
      <c r="D192" s="83">
        <v>235</v>
      </c>
      <c r="E192" s="84" t="s">
        <v>136</v>
      </c>
      <c r="F192" s="85" t="s">
        <v>356</v>
      </c>
      <c r="G192" s="94" t="s">
        <v>93</v>
      </c>
      <c r="H192" s="94" t="s">
        <v>94</v>
      </c>
      <c r="I192" s="94"/>
      <c r="J192" s="94"/>
      <c r="K192" s="94"/>
      <c r="L192" s="94" t="s">
        <v>92</v>
      </c>
      <c r="M192" s="95" t="s">
        <v>238</v>
      </c>
      <c r="N192" s="51">
        <v>152</v>
      </c>
      <c r="O192" s="100" t="s">
        <v>156</v>
      </c>
      <c r="P192" s="95" t="s">
        <v>95</v>
      </c>
      <c r="Q192">
        <f t="shared" si="7"/>
        <v>12</v>
      </c>
      <c r="R192">
        <f t="shared" si="8"/>
        <v>103638</v>
      </c>
    </row>
    <row r="193" spans="1:18" ht="13.5" customHeight="1">
      <c r="A193" s="75" t="str">
        <f t="shared" si="6"/>
        <v>4 86154</v>
      </c>
      <c r="B193" s="86" t="s">
        <v>689</v>
      </c>
      <c r="C193" s="83" t="s">
        <v>122</v>
      </c>
      <c r="D193" s="83">
        <v>2</v>
      </c>
      <c r="E193" s="84" t="s">
        <v>357</v>
      </c>
      <c r="F193" s="85" t="s">
        <v>358</v>
      </c>
      <c r="G193" s="94" t="s">
        <v>99</v>
      </c>
      <c r="H193" s="94" t="s">
        <v>96</v>
      </c>
      <c r="I193" s="94"/>
      <c r="J193" s="94"/>
      <c r="K193" s="94"/>
      <c r="L193" s="94" t="s">
        <v>99</v>
      </c>
      <c r="M193" s="95" t="s">
        <v>239</v>
      </c>
      <c r="N193" s="51">
        <v>155</v>
      </c>
      <c r="O193" s="100" t="s">
        <v>156</v>
      </c>
      <c r="P193" s="95" t="s">
        <v>97</v>
      </c>
      <c r="Q193">
        <f t="shared" si="7"/>
        <v>4</v>
      </c>
      <c r="R193">
        <f t="shared" si="8"/>
        <v>86154</v>
      </c>
    </row>
    <row r="194" spans="1:18" ht="13.5" customHeight="1">
      <c r="A194" s="75" t="str">
        <f t="shared" si="6"/>
        <v>18 113806</v>
      </c>
      <c r="B194" s="86" t="s">
        <v>689</v>
      </c>
      <c r="C194" s="83" t="s">
        <v>121</v>
      </c>
      <c r="D194" s="83">
        <v>235</v>
      </c>
      <c r="E194" s="84" t="s">
        <v>690</v>
      </c>
      <c r="F194" s="85" t="s">
        <v>771</v>
      </c>
      <c r="G194" s="94" t="s">
        <v>93</v>
      </c>
      <c r="H194" s="94" t="s">
        <v>96</v>
      </c>
      <c r="I194" s="94" t="s">
        <v>91</v>
      </c>
      <c r="J194" s="94"/>
      <c r="K194" s="94"/>
      <c r="L194" s="94" t="s">
        <v>99</v>
      </c>
      <c r="M194" s="95" t="s">
        <v>772</v>
      </c>
      <c r="N194" s="51">
        <v>150</v>
      </c>
      <c r="O194" s="100" t="s">
        <v>156</v>
      </c>
      <c r="P194" s="95" t="s">
        <v>95</v>
      </c>
      <c r="Q194">
        <f t="shared" si="7"/>
        <v>18</v>
      </c>
      <c r="R194">
        <f t="shared" si="8"/>
        <v>113806</v>
      </c>
    </row>
    <row r="195" spans="1:18" ht="13.5" customHeight="1">
      <c r="A195" s="75" t="str">
        <f aca="true" t="shared" si="9" ref="A195:A258">Q195&amp;" "&amp;R195</f>
        <v>12 104413</v>
      </c>
      <c r="B195" s="86" t="s">
        <v>689</v>
      </c>
      <c r="C195" s="83" t="s">
        <v>121</v>
      </c>
      <c r="D195" s="83">
        <v>235</v>
      </c>
      <c r="E195" s="84" t="s">
        <v>136</v>
      </c>
      <c r="F195" s="85" t="s">
        <v>359</v>
      </c>
      <c r="G195" s="94" t="s">
        <v>99</v>
      </c>
      <c r="H195" s="94" t="s">
        <v>96</v>
      </c>
      <c r="I195" s="94"/>
      <c r="J195" s="94"/>
      <c r="K195" s="94"/>
      <c r="L195" s="94" t="s">
        <v>92</v>
      </c>
      <c r="M195" s="95" t="s">
        <v>240</v>
      </c>
      <c r="N195" s="51">
        <v>123</v>
      </c>
      <c r="O195" s="100" t="s">
        <v>156</v>
      </c>
      <c r="P195" s="95" t="s">
        <v>95</v>
      </c>
      <c r="Q195">
        <f aca="true" t="shared" si="10" ref="Q195:Q258">E195*1</f>
        <v>12</v>
      </c>
      <c r="R195">
        <f aca="true" t="shared" si="11" ref="R195:R258">F195*1</f>
        <v>104413</v>
      </c>
    </row>
    <row r="196" spans="1:18" ht="13.5" customHeight="1">
      <c r="A196" s="75" t="str">
        <f t="shared" si="9"/>
        <v>1 61953</v>
      </c>
      <c r="B196" s="86" t="s">
        <v>689</v>
      </c>
      <c r="C196" s="83" t="s">
        <v>121</v>
      </c>
      <c r="D196" s="83">
        <v>235</v>
      </c>
      <c r="E196" s="84" t="s">
        <v>260</v>
      </c>
      <c r="F196" s="85" t="s">
        <v>360</v>
      </c>
      <c r="G196" s="94" t="s">
        <v>93</v>
      </c>
      <c r="H196" s="94" t="s">
        <v>96</v>
      </c>
      <c r="I196" s="94"/>
      <c r="J196" s="94"/>
      <c r="K196" s="94"/>
      <c r="L196" s="94" t="s">
        <v>99</v>
      </c>
      <c r="M196" s="95" t="s">
        <v>241</v>
      </c>
      <c r="N196" s="51">
        <v>188</v>
      </c>
      <c r="O196" s="100" t="s">
        <v>153</v>
      </c>
      <c r="P196" s="95" t="s">
        <v>95</v>
      </c>
      <c r="Q196">
        <f t="shared" si="10"/>
        <v>1</v>
      </c>
      <c r="R196">
        <f t="shared" si="11"/>
        <v>61953</v>
      </c>
    </row>
    <row r="197" spans="1:18" ht="13.5" customHeight="1">
      <c r="A197" s="75" t="str">
        <f t="shared" si="9"/>
        <v>12 104414</v>
      </c>
      <c r="B197" s="86" t="s">
        <v>689</v>
      </c>
      <c r="C197" s="83" t="s">
        <v>121</v>
      </c>
      <c r="D197" s="83">
        <v>235</v>
      </c>
      <c r="E197" s="84" t="s">
        <v>136</v>
      </c>
      <c r="F197" s="85" t="s">
        <v>361</v>
      </c>
      <c r="G197" s="94" t="s">
        <v>99</v>
      </c>
      <c r="H197" s="94" t="s">
        <v>94</v>
      </c>
      <c r="I197" s="94"/>
      <c r="J197" s="94"/>
      <c r="K197" s="94"/>
      <c r="L197" s="94" t="s">
        <v>99</v>
      </c>
      <c r="M197" s="95" t="s">
        <v>242</v>
      </c>
      <c r="N197" s="51">
        <v>133</v>
      </c>
      <c r="O197" s="100" t="s">
        <v>156</v>
      </c>
      <c r="P197" s="95" t="s">
        <v>95</v>
      </c>
      <c r="Q197">
        <f t="shared" si="10"/>
        <v>12</v>
      </c>
      <c r="R197">
        <f t="shared" si="11"/>
        <v>104414</v>
      </c>
    </row>
    <row r="198" spans="1:18" ht="13.5" customHeight="1">
      <c r="A198" s="75" t="str">
        <f t="shared" si="9"/>
        <v>85 15402</v>
      </c>
      <c r="B198" s="86" t="s">
        <v>689</v>
      </c>
      <c r="C198" s="83" t="s">
        <v>120</v>
      </c>
      <c r="D198" s="83">
        <v>5</v>
      </c>
      <c r="E198" s="84" t="s">
        <v>133</v>
      </c>
      <c r="F198" s="85" t="s">
        <v>362</v>
      </c>
      <c r="G198" s="94" t="s">
        <v>93</v>
      </c>
      <c r="H198" s="94" t="s">
        <v>98</v>
      </c>
      <c r="I198" s="94"/>
      <c r="J198" s="94"/>
      <c r="K198" s="94"/>
      <c r="L198" s="94" t="s">
        <v>92</v>
      </c>
      <c r="M198" s="95" t="s">
        <v>243</v>
      </c>
      <c r="N198" s="51">
        <v>178</v>
      </c>
      <c r="O198" s="100" t="s">
        <v>153</v>
      </c>
      <c r="P198" s="95" t="s">
        <v>142</v>
      </c>
      <c r="Q198">
        <f t="shared" si="10"/>
        <v>85</v>
      </c>
      <c r="R198">
        <f t="shared" si="11"/>
        <v>15402</v>
      </c>
    </row>
    <row r="199" spans="1:18" ht="13.5" customHeight="1">
      <c r="A199" s="75" t="str">
        <f t="shared" si="9"/>
        <v>14 106047</v>
      </c>
      <c r="B199" s="86" t="s">
        <v>689</v>
      </c>
      <c r="C199" s="83" t="s">
        <v>120</v>
      </c>
      <c r="D199" s="83">
        <v>4</v>
      </c>
      <c r="E199" s="84" t="s">
        <v>120</v>
      </c>
      <c r="F199" s="85" t="s">
        <v>492</v>
      </c>
      <c r="G199" s="94" t="s">
        <v>93</v>
      </c>
      <c r="H199" s="94" t="s">
        <v>94</v>
      </c>
      <c r="I199" s="94"/>
      <c r="J199" s="94"/>
      <c r="K199" s="94"/>
      <c r="L199" s="94" t="s">
        <v>99</v>
      </c>
      <c r="M199" s="95" t="s">
        <v>493</v>
      </c>
      <c r="N199" s="51">
        <v>189</v>
      </c>
      <c r="O199" s="100" t="s">
        <v>153</v>
      </c>
      <c r="P199" s="95" t="s">
        <v>132</v>
      </c>
      <c r="Q199">
        <f t="shared" si="10"/>
        <v>14</v>
      </c>
      <c r="R199">
        <f t="shared" si="11"/>
        <v>106047</v>
      </c>
    </row>
    <row r="200" spans="1:18" ht="13.5" customHeight="1">
      <c r="A200" s="75" t="str">
        <f t="shared" si="9"/>
        <v>5 90150</v>
      </c>
      <c r="B200" s="86" t="s">
        <v>689</v>
      </c>
      <c r="C200" s="83" t="s">
        <v>121</v>
      </c>
      <c r="D200" s="83">
        <v>476</v>
      </c>
      <c r="E200" s="84" t="s">
        <v>258</v>
      </c>
      <c r="F200" s="85" t="s">
        <v>363</v>
      </c>
      <c r="G200" s="94" t="s">
        <v>99</v>
      </c>
      <c r="H200" s="94" t="s">
        <v>98</v>
      </c>
      <c r="I200" s="94"/>
      <c r="J200" s="94"/>
      <c r="K200" s="94"/>
      <c r="L200" s="94" t="s">
        <v>92</v>
      </c>
      <c r="M200" s="95" t="s">
        <v>244</v>
      </c>
      <c r="N200" s="51">
        <v>153</v>
      </c>
      <c r="O200" s="100" t="s">
        <v>156</v>
      </c>
      <c r="P200" s="95" t="s">
        <v>107</v>
      </c>
      <c r="Q200">
        <f t="shared" si="10"/>
        <v>5</v>
      </c>
      <c r="R200">
        <f t="shared" si="11"/>
        <v>90150</v>
      </c>
    </row>
    <row r="201" spans="1:18" ht="13.5" customHeight="1">
      <c r="A201" s="75" t="str">
        <f t="shared" si="9"/>
        <v>12 103037</v>
      </c>
      <c r="B201" s="86" t="s">
        <v>689</v>
      </c>
      <c r="C201" s="83" t="s">
        <v>121</v>
      </c>
      <c r="D201" s="83">
        <v>4</v>
      </c>
      <c r="E201" s="84" t="s">
        <v>136</v>
      </c>
      <c r="F201" s="85" t="s">
        <v>364</v>
      </c>
      <c r="G201" s="94" t="s">
        <v>93</v>
      </c>
      <c r="H201" s="94" t="s">
        <v>656</v>
      </c>
      <c r="I201" s="94"/>
      <c r="J201" s="94"/>
      <c r="K201" s="94"/>
      <c r="L201" s="94" t="s">
        <v>99</v>
      </c>
      <c r="M201" s="95" t="s">
        <v>245</v>
      </c>
      <c r="N201" s="51">
        <v>138</v>
      </c>
      <c r="O201" s="100" t="s">
        <v>156</v>
      </c>
      <c r="P201" s="95" t="s">
        <v>148</v>
      </c>
      <c r="Q201">
        <f t="shared" si="10"/>
        <v>12</v>
      </c>
      <c r="R201">
        <f t="shared" si="11"/>
        <v>103037</v>
      </c>
    </row>
    <row r="202" spans="1:18" ht="13.5" customHeight="1">
      <c r="A202" s="75" t="str">
        <f t="shared" si="9"/>
        <v>12 103801</v>
      </c>
      <c r="B202" s="86" t="s">
        <v>689</v>
      </c>
      <c r="C202" s="83" t="s">
        <v>121</v>
      </c>
      <c r="D202" s="83">
        <v>475</v>
      </c>
      <c r="E202" s="84" t="s">
        <v>136</v>
      </c>
      <c r="F202" s="85" t="s">
        <v>365</v>
      </c>
      <c r="G202" s="94" t="s">
        <v>99</v>
      </c>
      <c r="H202" s="94" t="s">
        <v>656</v>
      </c>
      <c r="I202" s="94"/>
      <c r="J202" s="94"/>
      <c r="K202" s="94"/>
      <c r="L202" s="94" t="s">
        <v>99</v>
      </c>
      <c r="M202" s="95" t="s">
        <v>246</v>
      </c>
      <c r="N202" s="51">
        <v>160</v>
      </c>
      <c r="O202" s="100" t="s">
        <v>153</v>
      </c>
      <c r="P202" s="95" t="s">
        <v>102</v>
      </c>
      <c r="Q202">
        <f t="shared" si="10"/>
        <v>12</v>
      </c>
      <c r="R202">
        <f t="shared" si="11"/>
        <v>103801</v>
      </c>
    </row>
    <row r="203" spans="1:18" ht="13.5" customHeight="1">
      <c r="A203" s="75" t="str">
        <f t="shared" si="9"/>
        <v>9 98268</v>
      </c>
      <c r="B203" s="86" t="s">
        <v>689</v>
      </c>
      <c r="C203" s="83" t="s">
        <v>122</v>
      </c>
      <c r="D203" s="83">
        <v>3</v>
      </c>
      <c r="E203" s="84" t="s">
        <v>262</v>
      </c>
      <c r="F203" s="85" t="s">
        <v>366</v>
      </c>
      <c r="G203" s="94" t="s">
        <v>93</v>
      </c>
      <c r="H203" s="94" t="s">
        <v>101</v>
      </c>
      <c r="I203" s="94"/>
      <c r="J203" s="94"/>
      <c r="K203" s="94"/>
      <c r="L203" s="94" t="s">
        <v>99</v>
      </c>
      <c r="M203" s="95" t="s">
        <v>247</v>
      </c>
      <c r="N203" s="51">
        <v>172</v>
      </c>
      <c r="O203" s="100" t="s">
        <v>156</v>
      </c>
      <c r="P203" s="95" t="s">
        <v>100</v>
      </c>
      <c r="Q203">
        <f t="shared" si="10"/>
        <v>9</v>
      </c>
      <c r="R203">
        <f t="shared" si="11"/>
        <v>98268</v>
      </c>
    </row>
    <row r="204" spans="1:18" ht="13.5" customHeight="1">
      <c r="A204" s="75" t="str">
        <f t="shared" si="9"/>
        <v>15 107723</v>
      </c>
      <c r="B204" s="86" t="s">
        <v>689</v>
      </c>
      <c r="C204" s="83" t="s">
        <v>121</v>
      </c>
      <c r="D204" s="83">
        <v>235</v>
      </c>
      <c r="E204" s="84" t="s">
        <v>461</v>
      </c>
      <c r="F204" s="85" t="s">
        <v>537</v>
      </c>
      <c r="G204" s="94" t="s">
        <v>93</v>
      </c>
      <c r="H204" s="94" t="s">
        <v>94</v>
      </c>
      <c r="I204" s="94"/>
      <c r="J204" s="94"/>
      <c r="K204" s="94"/>
      <c r="L204" s="94" t="s">
        <v>92</v>
      </c>
      <c r="M204" s="95" t="s">
        <v>567</v>
      </c>
      <c r="N204" s="51">
        <v>166</v>
      </c>
      <c r="O204" s="100" t="s">
        <v>156</v>
      </c>
      <c r="P204" s="95" t="s">
        <v>95</v>
      </c>
      <c r="Q204">
        <f t="shared" si="10"/>
        <v>15</v>
      </c>
      <c r="R204">
        <f t="shared" si="11"/>
        <v>107723</v>
      </c>
    </row>
    <row r="205" spans="1:18" ht="13.5" customHeight="1">
      <c r="A205" s="76" t="str">
        <f t="shared" si="9"/>
        <v>5 90151</v>
      </c>
      <c r="B205" s="87" t="s">
        <v>689</v>
      </c>
      <c r="C205" s="88" t="s">
        <v>121</v>
      </c>
      <c r="D205" s="88">
        <v>476</v>
      </c>
      <c r="E205" s="89" t="s">
        <v>258</v>
      </c>
      <c r="F205" s="90" t="s">
        <v>367</v>
      </c>
      <c r="G205" s="96" t="s">
        <v>93</v>
      </c>
      <c r="H205" s="96" t="s">
        <v>98</v>
      </c>
      <c r="I205" s="96"/>
      <c r="J205" s="96"/>
      <c r="K205" s="96"/>
      <c r="L205" s="96" t="s">
        <v>92</v>
      </c>
      <c r="M205" s="97" t="s">
        <v>248</v>
      </c>
      <c r="N205" s="51">
        <v>153</v>
      </c>
      <c r="O205" s="100" t="s">
        <v>156</v>
      </c>
      <c r="P205" s="97" t="s">
        <v>107</v>
      </c>
      <c r="Q205">
        <f t="shared" si="10"/>
        <v>5</v>
      </c>
      <c r="R205">
        <f t="shared" si="11"/>
        <v>90151</v>
      </c>
    </row>
    <row r="206" spans="1:18" ht="13.5" customHeight="1">
      <c r="A206" s="75" t="str">
        <f t="shared" si="9"/>
        <v>92 69894</v>
      </c>
      <c r="B206" s="86" t="s">
        <v>689</v>
      </c>
      <c r="C206" s="83" t="s">
        <v>121</v>
      </c>
      <c r="D206" s="83">
        <v>476</v>
      </c>
      <c r="E206" s="84" t="s">
        <v>134</v>
      </c>
      <c r="F206" s="85" t="s">
        <v>368</v>
      </c>
      <c r="G206" s="94" t="s">
        <v>93</v>
      </c>
      <c r="H206" s="94" t="s">
        <v>98</v>
      </c>
      <c r="I206" s="94"/>
      <c r="J206" s="94" t="s">
        <v>92</v>
      </c>
      <c r="K206" s="94"/>
      <c r="L206" s="94" t="s">
        <v>99</v>
      </c>
      <c r="M206" s="95" t="s">
        <v>249</v>
      </c>
      <c r="N206" s="51">
        <v>183</v>
      </c>
      <c r="O206" s="100" t="s">
        <v>153</v>
      </c>
      <c r="P206" s="95" t="s">
        <v>107</v>
      </c>
      <c r="Q206">
        <f t="shared" si="10"/>
        <v>92</v>
      </c>
      <c r="R206">
        <f t="shared" si="11"/>
        <v>69894</v>
      </c>
    </row>
    <row r="207" spans="1:18" ht="13.5" customHeight="1">
      <c r="A207" s="75" t="str">
        <f t="shared" si="9"/>
        <v>98 61459</v>
      </c>
      <c r="B207" s="86" t="s">
        <v>689</v>
      </c>
      <c r="C207" s="83" t="s">
        <v>121</v>
      </c>
      <c r="D207" s="83">
        <v>235</v>
      </c>
      <c r="E207" s="84" t="s">
        <v>123</v>
      </c>
      <c r="F207" s="85" t="s">
        <v>494</v>
      </c>
      <c r="G207" s="94" t="s">
        <v>93</v>
      </c>
      <c r="H207" s="94" t="s">
        <v>101</v>
      </c>
      <c r="I207" s="94"/>
      <c r="J207" s="94"/>
      <c r="K207" s="94"/>
      <c r="L207" s="94" t="s">
        <v>92</v>
      </c>
      <c r="M207" s="95" t="s">
        <v>495</v>
      </c>
      <c r="N207" s="51">
        <v>137</v>
      </c>
      <c r="O207" s="100" t="s">
        <v>156</v>
      </c>
      <c r="P207" s="95" t="s">
        <v>95</v>
      </c>
      <c r="Q207">
        <f t="shared" si="10"/>
        <v>98</v>
      </c>
      <c r="R207">
        <f t="shared" si="11"/>
        <v>61459</v>
      </c>
    </row>
    <row r="208" spans="1:18" ht="13.5" customHeight="1">
      <c r="A208" s="75" t="str">
        <f t="shared" si="9"/>
        <v>18 113630</v>
      </c>
      <c r="B208" s="86" t="s">
        <v>689</v>
      </c>
      <c r="C208" s="83" t="s">
        <v>121</v>
      </c>
      <c r="D208" s="83">
        <v>476</v>
      </c>
      <c r="E208" s="84" t="s">
        <v>690</v>
      </c>
      <c r="F208" s="85" t="s">
        <v>773</v>
      </c>
      <c r="G208" s="94" t="s">
        <v>93</v>
      </c>
      <c r="H208" s="94" t="s">
        <v>94</v>
      </c>
      <c r="I208" s="94" t="s">
        <v>91</v>
      </c>
      <c r="J208" s="94"/>
      <c r="K208" s="94"/>
      <c r="L208" s="94" t="s">
        <v>99</v>
      </c>
      <c r="M208" s="95" t="s">
        <v>774</v>
      </c>
      <c r="N208" s="51">
        <v>160</v>
      </c>
      <c r="O208" s="100" t="s">
        <v>156</v>
      </c>
      <c r="P208" s="95" t="s">
        <v>107</v>
      </c>
      <c r="Q208">
        <f t="shared" si="10"/>
        <v>18</v>
      </c>
      <c r="R208">
        <f t="shared" si="11"/>
        <v>113630</v>
      </c>
    </row>
    <row r="209" spans="1:18" ht="13.5" customHeight="1">
      <c r="A209" s="75" t="str">
        <f t="shared" si="9"/>
        <v>98 61387</v>
      </c>
      <c r="B209" s="86" t="s">
        <v>689</v>
      </c>
      <c r="C209" s="83" t="s">
        <v>121</v>
      </c>
      <c r="D209" s="83">
        <v>476</v>
      </c>
      <c r="E209" s="84" t="s">
        <v>123</v>
      </c>
      <c r="F209" s="85" t="s">
        <v>440</v>
      </c>
      <c r="G209" s="94" t="s">
        <v>99</v>
      </c>
      <c r="H209" s="94" t="s">
        <v>98</v>
      </c>
      <c r="I209" s="94"/>
      <c r="J209" s="94"/>
      <c r="K209" s="94"/>
      <c r="L209" s="94" t="s">
        <v>99</v>
      </c>
      <c r="M209" s="95" t="s">
        <v>496</v>
      </c>
      <c r="N209" s="51">
        <v>162</v>
      </c>
      <c r="O209" s="100" t="s">
        <v>153</v>
      </c>
      <c r="P209" s="95" t="s">
        <v>107</v>
      </c>
      <c r="Q209">
        <f t="shared" si="10"/>
        <v>98</v>
      </c>
      <c r="R209">
        <f t="shared" si="11"/>
        <v>61387</v>
      </c>
    </row>
    <row r="210" spans="1:18" ht="13.5" customHeight="1">
      <c r="A210" s="75" t="str">
        <f t="shared" si="9"/>
        <v>2 64439</v>
      </c>
      <c r="B210" s="86" t="s">
        <v>689</v>
      </c>
      <c r="C210" s="83" t="s">
        <v>122</v>
      </c>
      <c r="D210" s="83">
        <v>1</v>
      </c>
      <c r="E210" s="84" t="s">
        <v>268</v>
      </c>
      <c r="F210" s="85" t="s">
        <v>775</v>
      </c>
      <c r="G210" s="94" t="s">
        <v>93</v>
      </c>
      <c r="H210" s="94" t="s">
        <v>96</v>
      </c>
      <c r="I210" s="94"/>
      <c r="J210" s="94"/>
      <c r="K210" s="94"/>
      <c r="L210" s="94" t="s">
        <v>99</v>
      </c>
      <c r="M210" s="95" t="s">
        <v>776</v>
      </c>
      <c r="N210" s="51">
        <v>189</v>
      </c>
      <c r="O210" s="100" t="s">
        <v>153</v>
      </c>
      <c r="P210" s="95" t="s">
        <v>103</v>
      </c>
      <c r="Q210">
        <f t="shared" si="10"/>
        <v>2</v>
      </c>
      <c r="R210">
        <f t="shared" si="11"/>
        <v>64439</v>
      </c>
    </row>
    <row r="211" spans="1:18" ht="13.5" customHeight="1">
      <c r="A211" s="75" t="str">
        <f t="shared" si="9"/>
        <v>2 64274</v>
      </c>
      <c r="B211" s="86" t="s">
        <v>689</v>
      </c>
      <c r="C211" s="83" t="s">
        <v>120</v>
      </c>
      <c r="D211" s="83">
        <v>1</v>
      </c>
      <c r="E211" s="84" t="s">
        <v>268</v>
      </c>
      <c r="F211" s="85" t="s">
        <v>369</v>
      </c>
      <c r="G211" s="94" t="s">
        <v>93</v>
      </c>
      <c r="H211" s="94" t="s">
        <v>98</v>
      </c>
      <c r="I211" s="94"/>
      <c r="J211" s="94" t="s">
        <v>92</v>
      </c>
      <c r="K211" s="94"/>
      <c r="L211" s="94" t="s">
        <v>99</v>
      </c>
      <c r="M211" s="95" t="s">
        <v>0</v>
      </c>
      <c r="N211" s="51">
        <v>174</v>
      </c>
      <c r="O211" s="100" t="s">
        <v>156</v>
      </c>
      <c r="P211" s="95" t="s">
        <v>106</v>
      </c>
      <c r="Q211">
        <f t="shared" si="10"/>
        <v>2</v>
      </c>
      <c r="R211">
        <f t="shared" si="11"/>
        <v>64274</v>
      </c>
    </row>
    <row r="212" spans="1:18" ht="13.5" customHeight="1">
      <c r="A212" s="75" t="str">
        <f t="shared" si="9"/>
        <v>18 114023</v>
      </c>
      <c r="B212" s="86" t="s">
        <v>689</v>
      </c>
      <c r="C212" s="83" t="s">
        <v>121</v>
      </c>
      <c r="D212" s="83">
        <v>235</v>
      </c>
      <c r="E212" s="84" t="s">
        <v>690</v>
      </c>
      <c r="F212" s="85" t="s">
        <v>777</v>
      </c>
      <c r="G212" s="94" t="s">
        <v>99</v>
      </c>
      <c r="H212" s="94" t="s">
        <v>94</v>
      </c>
      <c r="I212" s="94" t="s">
        <v>91</v>
      </c>
      <c r="J212" s="94"/>
      <c r="K212" s="94"/>
      <c r="L212" s="94" t="s">
        <v>99</v>
      </c>
      <c r="M212" s="95" t="s">
        <v>778</v>
      </c>
      <c r="N212" s="51">
        <v>135</v>
      </c>
      <c r="O212" s="100" t="s">
        <v>156</v>
      </c>
      <c r="P212" s="95" t="s">
        <v>95</v>
      </c>
      <c r="Q212">
        <f t="shared" si="10"/>
        <v>18</v>
      </c>
      <c r="R212">
        <f t="shared" si="11"/>
        <v>114023</v>
      </c>
    </row>
    <row r="213" spans="1:18" ht="13.5" customHeight="1">
      <c r="A213" s="75" t="str">
        <f t="shared" si="9"/>
        <v>18 113809</v>
      </c>
      <c r="B213" s="86" t="s">
        <v>689</v>
      </c>
      <c r="C213" s="83" t="s">
        <v>121</v>
      </c>
      <c r="D213" s="83">
        <v>235</v>
      </c>
      <c r="E213" s="84" t="s">
        <v>690</v>
      </c>
      <c r="F213" s="85" t="s">
        <v>779</v>
      </c>
      <c r="G213" s="94" t="s">
        <v>99</v>
      </c>
      <c r="H213" s="94" t="s">
        <v>94</v>
      </c>
      <c r="I213" s="94" t="s">
        <v>91</v>
      </c>
      <c r="J213" s="94"/>
      <c r="K213" s="94"/>
      <c r="L213" s="94" t="s">
        <v>92</v>
      </c>
      <c r="M213" s="95" t="s">
        <v>780</v>
      </c>
      <c r="N213" s="51">
        <v>109</v>
      </c>
      <c r="O213" s="100" t="s">
        <v>156</v>
      </c>
      <c r="P213" s="95" t="s">
        <v>95</v>
      </c>
      <c r="Q213">
        <f t="shared" si="10"/>
        <v>18</v>
      </c>
      <c r="R213">
        <f t="shared" si="11"/>
        <v>113809</v>
      </c>
    </row>
    <row r="214" spans="1:18" ht="13.5" customHeight="1">
      <c r="A214" s="75" t="str">
        <f t="shared" si="9"/>
        <v>94 73496</v>
      </c>
      <c r="B214" s="86" t="s">
        <v>689</v>
      </c>
      <c r="C214" s="83" t="s">
        <v>120</v>
      </c>
      <c r="D214" s="83">
        <v>621</v>
      </c>
      <c r="E214" s="84" t="s">
        <v>145</v>
      </c>
      <c r="F214" s="85" t="s">
        <v>370</v>
      </c>
      <c r="G214" s="94" t="s">
        <v>93</v>
      </c>
      <c r="H214" s="94" t="s">
        <v>98</v>
      </c>
      <c r="I214" s="94"/>
      <c r="J214" s="94"/>
      <c r="K214" s="94"/>
      <c r="L214" s="94" t="s">
        <v>92</v>
      </c>
      <c r="M214" s="95" t="s">
        <v>1</v>
      </c>
      <c r="N214" s="51">
        <v>156</v>
      </c>
      <c r="O214" s="100" t="s">
        <v>156</v>
      </c>
      <c r="P214" s="95" t="s">
        <v>658</v>
      </c>
      <c r="Q214">
        <f t="shared" si="10"/>
        <v>94</v>
      </c>
      <c r="R214">
        <f t="shared" si="11"/>
        <v>73496</v>
      </c>
    </row>
    <row r="215" spans="1:18" ht="13.5" customHeight="1">
      <c r="A215" s="75" t="str">
        <f t="shared" si="9"/>
        <v>0 0</v>
      </c>
      <c r="B215" s="86" t="s">
        <v>689</v>
      </c>
      <c r="C215" s="83">
        <v>61</v>
      </c>
      <c r="D215" s="83">
        <v>3</v>
      </c>
      <c r="E215" s="84"/>
      <c r="F215" s="85"/>
      <c r="G215" s="94" t="s">
        <v>99</v>
      </c>
      <c r="H215" s="94"/>
      <c r="I215" s="94"/>
      <c r="J215" s="94"/>
      <c r="K215" s="94"/>
      <c r="L215" s="94"/>
      <c r="M215" s="95" t="s">
        <v>781</v>
      </c>
      <c r="N215" s="51"/>
      <c r="O215" s="100" t="s">
        <v>156</v>
      </c>
      <c r="P215" s="95" t="s">
        <v>97</v>
      </c>
      <c r="Q215">
        <f t="shared" si="10"/>
        <v>0</v>
      </c>
      <c r="R215">
        <f t="shared" si="11"/>
        <v>0</v>
      </c>
    </row>
    <row r="216" spans="1:18" ht="13.5" customHeight="1">
      <c r="A216" s="75" t="str">
        <f t="shared" si="9"/>
        <v>0 60201</v>
      </c>
      <c r="B216" s="86" t="s">
        <v>689</v>
      </c>
      <c r="C216" s="83" t="s">
        <v>121</v>
      </c>
      <c r="D216" s="83">
        <v>235</v>
      </c>
      <c r="E216" s="84" t="s">
        <v>295</v>
      </c>
      <c r="F216" s="85" t="s">
        <v>371</v>
      </c>
      <c r="G216" s="94" t="s">
        <v>99</v>
      </c>
      <c r="H216" s="94" t="s">
        <v>101</v>
      </c>
      <c r="I216" s="94"/>
      <c r="J216" s="94"/>
      <c r="K216" s="94"/>
      <c r="L216" s="94" t="s">
        <v>92</v>
      </c>
      <c r="M216" s="95" t="s">
        <v>2</v>
      </c>
      <c r="N216" s="51">
        <v>141</v>
      </c>
      <c r="O216" s="100" t="s">
        <v>156</v>
      </c>
      <c r="P216" s="95" t="s">
        <v>95</v>
      </c>
      <c r="Q216">
        <f t="shared" si="10"/>
        <v>0</v>
      </c>
      <c r="R216">
        <f t="shared" si="11"/>
        <v>60201</v>
      </c>
    </row>
    <row r="217" spans="1:18" ht="13.5" customHeight="1">
      <c r="A217" s="75" t="str">
        <f t="shared" si="9"/>
        <v>2 63342</v>
      </c>
      <c r="B217" s="86" t="s">
        <v>689</v>
      </c>
      <c r="C217" s="83" t="s">
        <v>120</v>
      </c>
      <c r="D217" s="83">
        <v>621</v>
      </c>
      <c r="E217" s="84" t="s">
        <v>268</v>
      </c>
      <c r="F217" s="85" t="s">
        <v>372</v>
      </c>
      <c r="G217" s="94" t="s">
        <v>93</v>
      </c>
      <c r="H217" s="94" t="s">
        <v>98</v>
      </c>
      <c r="I217" s="94"/>
      <c r="J217" s="94"/>
      <c r="K217" s="94"/>
      <c r="L217" s="94" t="s">
        <v>99</v>
      </c>
      <c r="M217" s="95" t="s">
        <v>3</v>
      </c>
      <c r="N217" s="51">
        <v>177</v>
      </c>
      <c r="O217" s="100" t="s">
        <v>153</v>
      </c>
      <c r="P217" s="95" t="s">
        <v>658</v>
      </c>
      <c r="Q217">
        <f t="shared" si="10"/>
        <v>2</v>
      </c>
      <c r="R217">
        <f t="shared" si="11"/>
        <v>63342</v>
      </c>
    </row>
    <row r="218" spans="1:18" ht="13.5" customHeight="1">
      <c r="A218" s="75" t="str">
        <f t="shared" si="9"/>
        <v>85 28259</v>
      </c>
      <c r="B218" s="86" t="s">
        <v>689</v>
      </c>
      <c r="C218" s="83" t="s">
        <v>121</v>
      </c>
      <c r="D218" s="83">
        <v>476</v>
      </c>
      <c r="E218" s="84" t="s">
        <v>133</v>
      </c>
      <c r="F218" s="85" t="s">
        <v>373</v>
      </c>
      <c r="G218" s="94" t="s">
        <v>93</v>
      </c>
      <c r="H218" s="94" t="s">
        <v>98</v>
      </c>
      <c r="I218" s="94"/>
      <c r="J218" s="94"/>
      <c r="K218" s="94"/>
      <c r="L218" s="94" t="s">
        <v>92</v>
      </c>
      <c r="M218" s="95" t="s">
        <v>4</v>
      </c>
      <c r="N218" s="51">
        <v>166</v>
      </c>
      <c r="O218" s="100" t="s">
        <v>156</v>
      </c>
      <c r="P218" s="95" t="s">
        <v>107</v>
      </c>
      <c r="Q218">
        <f t="shared" si="10"/>
        <v>85</v>
      </c>
      <c r="R218">
        <f t="shared" si="11"/>
        <v>28259</v>
      </c>
    </row>
    <row r="219" spans="1:18" ht="13.5" customHeight="1">
      <c r="A219" s="75" t="str">
        <f t="shared" si="9"/>
        <v>17 112649</v>
      </c>
      <c r="B219" s="86" t="s">
        <v>689</v>
      </c>
      <c r="C219" s="83" t="s">
        <v>121</v>
      </c>
      <c r="D219" s="83">
        <v>235</v>
      </c>
      <c r="E219" s="84" t="s">
        <v>596</v>
      </c>
      <c r="F219" s="85" t="s">
        <v>639</v>
      </c>
      <c r="G219" s="94" t="s">
        <v>93</v>
      </c>
      <c r="H219" s="94" t="s">
        <v>94</v>
      </c>
      <c r="I219" s="94"/>
      <c r="J219" s="94"/>
      <c r="K219" s="94"/>
      <c r="L219" s="94" t="s">
        <v>92</v>
      </c>
      <c r="M219" s="95" t="s">
        <v>673</v>
      </c>
      <c r="N219" s="51">
        <v>139</v>
      </c>
      <c r="O219" s="100" t="s">
        <v>156</v>
      </c>
      <c r="P219" s="95" t="s">
        <v>95</v>
      </c>
      <c r="Q219">
        <f t="shared" si="10"/>
        <v>17</v>
      </c>
      <c r="R219">
        <f t="shared" si="11"/>
        <v>112649</v>
      </c>
    </row>
    <row r="220" spans="1:18" ht="13.5" customHeight="1">
      <c r="A220" s="75" t="str">
        <f t="shared" si="9"/>
        <v>18 113901</v>
      </c>
      <c r="B220" s="86" t="s">
        <v>689</v>
      </c>
      <c r="C220" s="83" t="s">
        <v>121</v>
      </c>
      <c r="D220" s="83">
        <v>475</v>
      </c>
      <c r="E220" s="84" t="s">
        <v>690</v>
      </c>
      <c r="F220" s="85" t="s">
        <v>782</v>
      </c>
      <c r="G220" s="94" t="s">
        <v>93</v>
      </c>
      <c r="H220" s="94" t="s">
        <v>104</v>
      </c>
      <c r="I220" s="94" t="s">
        <v>91</v>
      </c>
      <c r="J220" s="94"/>
      <c r="K220" s="94"/>
      <c r="L220" s="94" t="s">
        <v>99</v>
      </c>
      <c r="M220" s="95" t="s">
        <v>783</v>
      </c>
      <c r="N220" s="51">
        <v>150</v>
      </c>
      <c r="O220" s="100" t="s">
        <v>156</v>
      </c>
      <c r="P220" s="95" t="s">
        <v>102</v>
      </c>
      <c r="Q220">
        <f t="shared" si="10"/>
        <v>18</v>
      </c>
      <c r="R220">
        <f t="shared" si="11"/>
        <v>113901</v>
      </c>
    </row>
    <row r="221" spans="1:18" ht="13.5" customHeight="1">
      <c r="A221" s="75" t="str">
        <f t="shared" si="9"/>
        <v>18 113224</v>
      </c>
      <c r="B221" s="86" t="s">
        <v>689</v>
      </c>
      <c r="C221" s="83" t="s">
        <v>122</v>
      </c>
      <c r="D221" s="83">
        <v>3</v>
      </c>
      <c r="E221" s="84" t="s">
        <v>690</v>
      </c>
      <c r="F221" s="85" t="s">
        <v>784</v>
      </c>
      <c r="G221" s="94" t="s">
        <v>93</v>
      </c>
      <c r="H221" s="94" t="s">
        <v>94</v>
      </c>
      <c r="I221" s="94" t="s">
        <v>91</v>
      </c>
      <c r="J221" s="94"/>
      <c r="K221" s="94"/>
      <c r="L221" s="94" t="s">
        <v>99</v>
      </c>
      <c r="M221" s="95" t="s">
        <v>785</v>
      </c>
      <c r="N221" s="51">
        <v>148</v>
      </c>
      <c r="O221" s="100" t="s">
        <v>156</v>
      </c>
      <c r="P221" s="95" t="s">
        <v>100</v>
      </c>
      <c r="Q221">
        <f t="shared" si="10"/>
        <v>18</v>
      </c>
      <c r="R221">
        <f t="shared" si="11"/>
        <v>113224</v>
      </c>
    </row>
    <row r="222" spans="1:18" ht="13.5" customHeight="1">
      <c r="A222" s="75" t="str">
        <f t="shared" si="9"/>
        <v>10 99574</v>
      </c>
      <c r="B222" s="86" t="s">
        <v>689</v>
      </c>
      <c r="C222" s="83" t="s">
        <v>122</v>
      </c>
      <c r="D222" s="83">
        <v>2</v>
      </c>
      <c r="E222" s="84" t="s">
        <v>263</v>
      </c>
      <c r="F222" s="85" t="s">
        <v>640</v>
      </c>
      <c r="G222" s="94" t="s">
        <v>93</v>
      </c>
      <c r="H222" s="94" t="s">
        <v>656</v>
      </c>
      <c r="I222" s="94"/>
      <c r="J222" s="94"/>
      <c r="K222" s="94"/>
      <c r="L222" s="94" t="s">
        <v>99</v>
      </c>
      <c r="M222" s="95" t="s">
        <v>674</v>
      </c>
      <c r="N222" s="51">
        <v>158</v>
      </c>
      <c r="O222" s="100" t="s">
        <v>156</v>
      </c>
      <c r="P222" s="95" t="s">
        <v>97</v>
      </c>
      <c r="Q222">
        <f t="shared" si="10"/>
        <v>10</v>
      </c>
      <c r="R222">
        <f t="shared" si="11"/>
        <v>99574</v>
      </c>
    </row>
    <row r="223" spans="1:18" ht="13.5" customHeight="1">
      <c r="A223" s="75" t="str">
        <f t="shared" si="9"/>
        <v>11 101848</v>
      </c>
      <c r="B223" s="86" t="s">
        <v>689</v>
      </c>
      <c r="C223" s="83" t="s">
        <v>121</v>
      </c>
      <c r="D223" s="83">
        <v>235</v>
      </c>
      <c r="E223" s="84" t="s">
        <v>137</v>
      </c>
      <c r="F223" s="85" t="s">
        <v>786</v>
      </c>
      <c r="G223" s="94" t="s">
        <v>93</v>
      </c>
      <c r="H223" s="94" t="s">
        <v>94</v>
      </c>
      <c r="I223" s="94"/>
      <c r="J223" s="94"/>
      <c r="K223" s="94"/>
      <c r="L223" s="94" t="s">
        <v>99</v>
      </c>
      <c r="M223" s="95" t="s">
        <v>787</v>
      </c>
      <c r="N223" s="51">
        <v>189</v>
      </c>
      <c r="O223" s="100" t="s">
        <v>153</v>
      </c>
      <c r="P223" s="95" t="s">
        <v>95</v>
      </c>
      <c r="Q223">
        <f t="shared" si="10"/>
        <v>11</v>
      </c>
      <c r="R223">
        <f t="shared" si="11"/>
        <v>101848</v>
      </c>
    </row>
    <row r="224" spans="1:18" ht="13.5" customHeight="1">
      <c r="A224" s="75" t="str">
        <f t="shared" si="9"/>
        <v>12 103186</v>
      </c>
      <c r="B224" s="86" t="s">
        <v>689</v>
      </c>
      <c r="C224" s="83" t="s">
        <v>120</v>
      </c>
      <c r="D224" s="83">
        <v>1</v>
      </c>
      <c r="E224" s="84" t="s">
        <v>136</v>
      </c>
      <c r="F224" s="85" t="s">
        <v>374</v>
      </c>
      <c r="G224" s="94" t="s">
        <v>93</v>
      </c>
      <c r="H224" s="94" t="s">
        <v>101</v>
      </c>
      <c r="I224" s="94"/>
      <c r="J224" s="94"/>
      <c r="K224" s="94"/>
      <c r="L224" s="94" t="s">
        <v>99</v>
      </c>
      <c r="M224" s="95" t="s">
        <v>5</v>
      </c>
      <c r="N224" s="51">
        <v>144</v>
      </c>
      <c r="O224" s="100" t="s">
        <v>156</v>
      </c>
      <c r="P224" s="95" t="s">
        <v>106</v>
      </c>
      <c r="Q224">
        <f t="shared" si="10"/>
        <v>12</v>
      </c>
      <c r="R224">
        <f t="shared" si="11"/>
        <v>103186</v>
      </c>
    </row>
    <row r="225" spans="1:18" ht="13.5" customHeight="1">
      <c r="A225" s="75" t="str">
        <f t="shared" si="9"/>
        <v>18 114473</v>
      </c>
      <c r="B225" s="86" t="s">
        <v>689</v>
      </c>
      <c r="C225" s="83" t="s">
        <v>121</v>
      </c>
      <c r="D225" s="83">
        <v>476</v>
      </c>
      <c r="E225" s="84" t="s">
        <v>690</v>
      </c>
      <c r="F225" s="85" t="s">
        <v>788</v>
      </c>
      <c r="G225" s="94" t="s">
        <v>99</v>
      </c>
      <c r="H225" s="94" t="s">
        <v>94</v>
      </c>
      <c r="I225" s="94" t="s">
        <v>91</v>
      </c>
      <c r="J225" s="94"/>
      <c r="K225" s="94"/>
      <c r="L225" s="94" t="s">
        <v>99</v>
      </c>
      <c r="M225" s="95" t="s">
        <v>789</v>
      </c>
      <c r="N225" s="51">
        <v>126</v>
      </c>
      <c r="O225" s="100" t="s">
        <v>156</v>
      </c>
      <c r="P225" s="95" t="s">
        <v>107</v>
      </c>
      <c r="Q225">
        <f t="shared" si="10"/>
        <v>18</v>
      </c>
      <c r="R225">
        <f t="shared" si="11"/>
        <v>114473</v>
      </c>
    </row>
    <row r="226" spans="1:18" ht="13.5" customHeight="1">
      <c r="A226" s="75" t="str">
        <f t="shared" si="9"/>
        <v>15 108300</v>
      </c>
      <c r="B226" s="86" t="s">
        <v>689</v>
      </c>
      <c r="C226" s="83" t="s">
        <v>122</v>
      </c>
      <c r="D226" s="83">
        <v>2</v>
      </c>
      <c r="E226" s="84" t="s">
        <v>461</v>
      </c>
      <c r="F226" s="85" t="s">
        <v>538</v>
      </c>
      <c r="G226" s="94" t="s">
        <v>93</v>
      </c>
      <c r="H226" s="94" t="s">
        <v>101</v>
      </c>
      <c r="I226" s="94"/>
      <c r="J226" s="94"/>
      <c r="K226" s="94"/>
      <c r="L226" s="94" t="s">
        <v>99</v>
      </c>
      <c r="M226" s="95" t="s">
        <v>568</v>
      </c>
      <c r="N226" s="51">
        <v>143</v>
      </c>
      <c r="O226" s="100" t="s">
        <v>156</v>
      </c>
      <c r="P226" s="95" t="s">
        <v>97</v>
      </c>
      <c r="Q226">
        <f t="shared" si="10"/>
        <v>15</v>
      </c>
      <c r="R226">
        <f t="shared" si="11"/>
        <v>108300</v>
      </c>
    </row>
    <row r="227" spans="1:18" ht="13.5" customHeight="1">
      <c r="A227" s="75" t="str">
        <f t="shared" si="9"/>
        <v>10 99576</v>
      </c>
      <c r="B227" s="86" t="s">
        <v>689</v>
      </c>
      <c r="C227" s="83" t="s">
        <v>122</v>
      </c>
      <c r="D227" s="83">
        <v>2</v>
      </c>
      <c r="E227" s="84" t="s">
        <v>263</v>
      </c>
      <c r="F227" s="85" t="s">
        <v>375</v>
      </c>
      <c r="G227" s="94" t="s">
        <v>93</v>
      </c>
      <c r="H227" s="94" t="s">
        <v>94</v>
      </c>
      <c r="I227" s="94"/>
      <c r="J227" s="94"/>
      <c r="K227" s="94"/>
      <c r="L227" s="94" t="s">
        <v>99</v>
      </c>
      <c r="M227" s="95" t="s">
        <v>6</v>
      </c>
      <c r="N227" s="51">
        <v>171</v>
      </c>
      <c r="O227" s="100" t="s">
        <v>156</v>
      </c>
      <c r="P227" s="95" t="s">
        <v>97</v>
      </c>
      <c r="Q227">
        <f t="shared" si="10"/>
        <v>10</v>
      </c>
      <c r="R227">
        <f t="shared" si="11"/>
        <v>99576</v>
      </c>
    </row>
    <row r="228" spans="1:18" ht="13.5" customHeight="1">
      <c r="A228" s="75" t="str">
        <f t="shared" si="9"/>
        <v>17 111362</v>
      </c>
      <c r="B228" s="86" t="s">
        <v>689</v>
      </c>
      <c r="C228" s="83" t="s">
        <v>121</v>
      </c>
      <c r="D228" s="83">
        <v>4</v>
      </c>
      <c r="E228" s="84" t="s">
        <v>596</v>
      </c>
      <c r="F228" s="85" t="s">
        <v>641</v>
      </c>
      <c r="G228" s="94" t="s">
        <v>93</v>
      </c>
      <c r="H228" s="94" t="s">
        <v>94</v>
      </c>
      <c r="I228" s="94"/>
      <c r="J228" s="94"/>
      <c r="K228" s="94"/>
      <c r="L228" s="94" t="s">
        <v>99</v>
      </c>
      <c r="M228" s="95" t="s">
        <v>675</v>
      </c>
      <c r="N228" s="51">
        <v>141</v>
      </c>
      <c r="O228" s="100" t="s">
        <v>156</v>
      </c>
      <c r="P228" s="95" t="s">
        <v>148</v>
      </c>
      <c r="Q228">
        <f t="shared" si="10"/>
        <v>17</v>
      </c>
      <c r="R228">
        <f t="shared" si="11"/>
        <v>111362</v>
      </c>
    </row>
    <row r="229" spans="1:18" ht="13.5" customHeight="1">
      <c r="A229" s="75" t="str">
        <f t="shared" si="9"/>
        <v>12 103039</v>
      </c>
      <c r="B229" s="86" t="s">
        <v>689</v>
      </c>
      <c r="C229" s="83" t="s">
        <v>121</v>
      </c>
      <c r="D229" s="83">
        <v>4</v>
      </c>
      <c r="E229" s="84" t="s">
        <v>136</v>
      </c>
      <c r="F229" s="85" t="s">
        <v>376</v>
      </c>
      <c r="G229" s="94" t="s">
        <v>93</v>
      </c>
      <c r="H229" s="94" t="s">
        <v>104</v>
      </c>
      <c r="I229" s="94"/>
      <c r="J229" s="94"/>
      <c r="K229" s="94"/>
      <c r="L229" s="94" t="s">
        <v>99</v>
      </c>
      <c r="M229" s="95" t="s">
        <v>7</v>
      </c>
      <c r="N229" s="51">
        <v>175</v>
      </c>
      <c r="O229" s="100" t="s">
        <v>153</v>
      </c>
      <c r="P229" s="95" t="s">
        <v>148</v>
      </c>
      <c r="Q229">
        <f t="shared" si="10"/>
        <v>12</v>
      </c>
      <c r="R229">
        <f t="shared" si="11"/>
        <v>103039</v>
      </c>
    </row>
    <row r="230" spans="1:18" ht="13.5" customHeight="1">
      <c r="A230" s="75" t="str">
        <f t="shared" si="9"/>
        <v>12 104443</v>
      </c>
      <c r="B230" s="86" t="s">
        <v>689</v>
      </c>
      <c r="C230" s="83" t="s">
        <v>121</v>
      </c>
      <c r="D230" s="83">
        <v>4</v>
      </c>
      <c r="E230" s="84" t="s">
        <v>136</v>
      </c>
      <c r="F230" s="85" t="s">
        <v>377</v>
      </c>
      <c r="G230" s="94" t="s">
        <v>99</v>
      </c>
      <c r="H230" s="94" t="s">
        <v>94</v>
      </c>
      <c r="I230" s="94"/>
      <c r="J230" s="94"/>
      <c r="K230" s="94"/>
      <c r="L230" s="94" t="s">
        <v>99</v>
      </c>
      <c r="M230" s="95" t="s">
        <v>8</v>
      </c>
      <c r="N230" s="51">
        <v>150</v>
      </c>
      <c r="O230" s="100" t="s">
        <v>156</v>
      </c>
      <c r="P230" s="95" t="s">
        <v>148</v>
      </c>
      <c r="Q230">
        <f t="shared" si="10"/>
        <v>12</v>
      </c>
      <c r="R230">
        <f t="shared" si="11"/>
        <v>104443</v>
      </c>
    </row>
    <row r="231" spans="1:18" ht="13.5" customHeight="1">
      <c r="A231" s="75" t="str">
        <f t="shared" si="9"/>
        <v>12 103040</v>
      </c>
      <c r="B231" s="86" t="s">
        <v>689</v>
      </c>
      <c r="C231" s="83" t="s">
        <v>121</v>
      </c>
      <c r="D231" s="83">
        <v>4</v>
      </c>
      <c r="E231" s="84" t="s">
        <v>136</v>
      </c>
      <c r="F231" s="85" t="s">
        <v>378</v>
      </c>
      <c r="G231" s="94" t="s">
        <v>93</v>
      </c>
      <c r="H231" s="94" t="s">
        <v>656</v>
      </c>
      <c r="I231" s="94"/>
      <c r="J231" s="94"/>
      <c r="K231" s="94"/>
      <c r="L231" s="94" t="s">
        <v>99</v>
      </c>
      <c r="M231" s="95" t="s">
        <v>9</v>
      </c>
      <c r="N231" s="51">
        <v>177</v>
      </c>
      <c r="O231" s="100" t="s">
        <v>153</v>
      </c>
      <c r="P231" s="95" t="s">
        <v>148</v>
      </c>
      <c r="Q231">
        <f t="shared" si="10"/>
        <v>12</v>
      </c>
      <c r="R231">
        <f t="shared" si="11"/>
        <v>103040</v>
      </c>
    </row>
    <row r="232" spans="1:18" ht="13.5" customHeight="1">
      <c r="A232" s="75" t="str">
        <f t="shared" si="9"/>
        <v>13 105373</v>
      </c>
      <c r="B232" s="86" t="s">
        <v>689</v>
      </c>
      <c r="C232" s="83" t="s">
        <v>120</v>
      </c>
      <c r="D232" s="83">
        <v>621</v>
      </c>
      <c r="E232" s="84" t="s">
        <v>144</v>
      </c>
      <c r="F232" s="85" t="s">
        <v>379</v>
      </c>
      <c r="G232" s="94" t="s">
        <v>99</v>
      </c>
      <c r="H232" s="94" t="s">
        <v>98</v>
      </c>
      <c r="I232" s="94"/>
      <c r="J232" s="94"/>
      <c r="K232" s="94"/>
      <c r="L232" s="94" t="s">
        <v>99</v>
      </c>
      <c r="M232" s="95" t="s">
        <v>10</v>
      </c>
      <c r="N232" s="51">
        <v>145</v>
      </c>
      <c r="O232" s="100" t="s">
        <v>156</v>
      </c>
      <c r="P232" s="95" t="s">
        <v>658</v>
      </c>
      <c r="Q232">
        <f t="shared" si="10"/>
        <v>13</v>
      </c>
      <c r="R232">
        <f t="shared" si="11"/>
        <v>105373</v>
      </c>
    </row>
    <row r="233" spans="1:18" ht="13.5" customHeight="1">
      <c r="A233" s="75" t="str">
        <f t="shared" si="9"/>
        <v>88 56804</v>
      </c>
      <c r="B233" s="86" t="s">
        <v>689</v>
      </c>
      <c r="C233" s="83" t="s">
        <v>121</v>
      </c>
      <c r="D233" s="83">
        <v>235</v>
      </c>
      <c r="E233" s="84" t="s">
        <v>143</v>
      </c>
      <c r="F233" s="85" t="s">
        <v>380</v>
      </c>
      <c r="G233" s="94" t="s">
        <v>93</v>
      </c>
      <c r="H233" s="94" t="s">
        <v>98</v>
      </c>
      <c r="I233" s="94"/>
      <c r="J233" s="94"/>
      <c r="K233" s="94"/>
      <c r="L233" s="94" t="s">
        <v>99</v>
      </c>
      <c r="M233" s="95" t="s">
        <v>11</v>
      </c>
      <c r="N233" s="51">
        <v>173</v>
      </c>
      <c r="O233" s="100" t="s">
        <v>156</v>
      </c>
      <c r="P233" s="95" t="s">
        <v>95</v>
      </c>
      <c r="Q233">
        <f t="shared" si="10"/>
        <v>88</v>
      </c>
      <c r="R233">
        <f t="shared" si="11"/>
        <v>56804</v>
      </c>
    </row>
    <row r="234" spans="1:18" ht="13.5" customHeight="1">
      <c r="A234" s="75" t="str">
        <f t="shared" si="9"/>
        <v>5 88415</v>
      </c>
      <c r="B234" s="86" t="s">
        <v>689</v>
      </c>
      <c r="C234" s="83" t="s">
        <v>121</v>
      </c>
      <c r="D234" s="83">
        <v>235</v>
      </c>
      <c r="E234" s="84" t="s">
        <v>258</v>
      </c>
      <c r="F234" s="85" t="s">
        <v>790</v>
      </c>
      <c r="G234" s="94" t="s">
        <v>93</v>
      </c>
      <c r="H234" s="94" t="s">
        <v>96</v>
      </c>
      <c r="I234" s="94"/>
      <c r="J234" s="94"/>
      <c r="K234" s="94"/>
      <c r="L234" s="94" t="s">
        <v>92</v>
      </c>
      <c r="M234" s="95" t="s">
        <v>791</v>
      </c>
      <c r="N234" s="51">
        <v>160</v>
      </c>
      <c r="O234" s="100" t="s">
        <v>156</v>
      </c>
      <c r="P234" s="95" t="s">
        <v>95</v>
      </c>
      <c r="Q234">
        <f t="shared" si="10"/>
        <v>5</v>
      </c>
      <c r="R234">
        <f t="shared" si="11"/>
        <v>88415</v>
      </c>
    </row>
    <row r="235" spans="1:18" ht="13.5" customHeight="1">
      <c r="A235" s="75" t="str">
        <f t="shared" si="9"/>
        <v>17 111904</v>
      </c>
      <c r="B235" s="86" t="s">
        <v>689</v>
      </c>
      <c r="C235" s="83" t="s">
        <v>121</v>
      </c>
      <c r="D235" s="83">
        <v>475</v>
      </c>
      <c r="E235" s="84" t="s">
        <v>596</v>
      </c>
      <c r="F235" s="85" t="s">
        <v>642</v>
      </c>
      <c r="G235" s="94" t="s">
        <v>99</v>
      </c>
      <c r="H235" s="94" t="s">
        <v>152</v>
      </c>
      <c r="I235" s="94"/>
      <c r="J235" s="94"/>
      <c r="K235" s="94"/>
      <c r="L235" s="94" t="s">
        <v>99</v>
      </c>
      <c r="M235" s="95" t="s">
        <v>676</v>
      </c>
      <c r="N235" s="51">
        <v>83</v>
      </c>
      <c r="O235" s="100" t="s">
        <v>578</v>
      </c>
      <c r="P235" s="95" t="s">
        <v>102</v>
      </c>
      <c r="Q235">
        <f t="shared" si="10"/>
        <v>17</v>
      </c>
      <c r="R235">
        <f t="shared" si="11"/>
        <v>111904</v>
      </c>
    </row>
    <row r="236" spans="1:18" ht="13.5" customHeight="1">
      <c r="A236" s="75" t="str">
        <f t="shared" si="9"/>
        <v>17 112640</v>
      </c>
      <c r="B236" s="86" t="s">
        <v>689</v>
      </c>
      <c r="C236" s="83" t="s">
        <v>122</v>
      </c>
      <c r="D236" s="83">
        <v>1</v>
      </c>
      <c r="E236" s="84" t="s">
        <v>596</v>
      </c>
      <c r="F236" s="85" t="s">
        <v>643</v>
      </c>
      <c r="G236" s="94" t="s">
        <v>93</v>
      </c>
      <c r="H236" s="94" t="s">
        <v>94</v>
      </c>
      <c r="I236" s="94"/>
      <c r="J236" s="94"/>
      <c r="K236" s="94"/>
      <c r="L236" s="94" t="s">
        <v>99</v>
      </c>
      <c r="M236" s="95" t="s">
        <v>677</v>
      </c>
      <c r="N236" s="51">
        <v>168</v>
      </c>
      <c r="O236" s="100" t="s">
        <v>156</v>
      </c>
      <c r="P236" s="95" t="s">
        <v>103</v>
      </c>
      <c r="Q236">
        <f t="shared" si="10"/>
        <v>17</v>
      </c>
      <c r="R236">
        <f t="shared" si="11"/>
        <v>112640</v>
      </c>
    </row>
    <row r="237" spans="1:18" ht="13.5" customHeight="1">
      <c r="A237" s="75" t="str">
        <f t="shared" si="9"/>
        <v>14 106921</v>
      </c>
      <c r="B237" s="86" t="s">
        <v>689</v>
      </c>
      <c r="C237" s="83" t="s">
        <v>122</v>
      </c>
      <c r="D237" s="83">
        <v>3</v>
      </c>
      <c r="E237" s="84" t="s">
        <v>120</v>
      </c>
      <c r="F237" s="85" t="s">
        <v>497</v>
      </c>
      <c r="G237" s="94" t="s">
        <v>93</v>
      </c>
      <c r="H237" s="94" t="s">
        <v>96</v>
      </c>
      <c r="I237" s="94"/>
      <c r="J237" s="94"/>
      <c r="K237" s="94"/>
      <c r="L237" s="94" t="s">
        <v>99</v>
      </c>
      <c r="M237" s="95" t="s">
        <v>498</v>
      </c>
      <c r="N237" s="51">
        <v>159</v>
      </c>
      <c r="O237" s="100" t="s">
        <v>156</v>
      </c>
      <c r="P237" s="95" t="s">
        <v>100</v>
      </c>
      <c r="Q237">
        <f t="shared" si="10"/>
        <v>14</v>
      </c>
      <c r="R237">
        <f t="shared" si="11"/>
        <v>106921</v>
      </c>
    </row>
    <row r="238" spans="1:18" ht="13.5" customHeight="1">
      <c r="A238" s="75" t="str">
        <f t="shared" si="9"/>
        <v>89 58577</v>
      </c>
      <c r="B238" s="86" t="s">
        <v>689</v>
      </c>
      <c r="C238" s="83" t="s">
        <v>121</v>
      </c>
      <c r="D238" s="83">
        <v>476</v>
      </c>
      <c r="E238" s="84" t="s">
        <v>128</v>
      </c>
      <c r="F238" s="85" t="s">
        <v>644</v>
      </c>
      <c r="G238" s="94" t="s">
        <v>99</v>
      </c>
      <c r="H238" s="94" t="s">
        <v>96</v>
      </c>
      <c r="I238" s="94"/>
      <c r="J238" s="94"/>
      <c r="K238" s="94"/>
      <c r="L238" s="94" t="s">
        <v>99</v>
      </c>
      <c r="M238" s="95" t="s">
        <v>792</v>
      </c>
      <c r="N238" s="51">
        <v>171</v>
      </c>
      <c r="O238" s="100" t="s">
        <v>153</v>
      </c>
      <c r="P238" s="95" t="s">
        <v>107</v>
      </c>
      <c r="Q238">
        <f t="shared" si="10"/>
        <v>89</v>
      </c>
      <c r="R238">
        <f t="shared" si="11"/>
        <v>58577</v>
      </c>
    </row>
    <row r="239" spans="1:18" ht="13.5" customHeight="1">
      <c r="A239" s="75" t="str">
        <f t="shared" si="9"/>
        <v>18 113747</v>
      </c>
      <c r="B239" s="86" t="s">
        <v>689</v>
      </c>
      <c r="C239" s="83" t="s">
        <v>120</v>
      </c>
      <c r="D239" s="83">
        <v>4</v>
      </c>
      <c r="E239" s="84" t="s">
        <v>690</v>
      </c>
      <c r="F239" s="85" t="s">
        <v>793</v>
      </c>
      <c r="G239" s="94" t="s">
        <v>93</v>
      </c>
      <c r="H239" s="94" t="s">
        <v>656</v>
      </c>
      <c r="I239" s="94" t="s">
        <v>91</v>
      </c>
      <c r="J239" s="94"/>
      <c r="K239" s="94"/>
      <c r="L239" s="94" t="s">
        <v>99</v>
      </c>
      <c r="M239" s="95" t="s">
        <v>794</v>
      </c>
      <c r="N239" s="51">
        <v>165</v>
      </c>
      <c r="O239" s="100" t="s">
        <v>156</v>
      </c>
      <c r="P239" s="95" t="s">
        <v>132</v>
      </c>
      <c r="Q239">
        <f t="shared" si="10"/>
        <v>18</v>
      </c>
      <c r="R239">
        <f t="shared" si="11"/>
        <v>113747</v>
      </c>
    </row>
    <row r="240" spans="1:18" ht="13.5" customHeight="1">
      <c r="A240" s="75" t="str">
        <f t="shared" si="9"/>
        <v>96 83760</v>
      </c>
      <c r="B240" s="86" t="s">
        <v>689</v>
      </c>
      <c r="C240" s="83" t="s">
        <v>121</v>
      </c>
      <c r="D240" s="83">
        <v>235</v>
      </c>
      <c r="E240" s="84" t="s">
        <v>129</v>
      </c>
      <c r="F240" s="85" t="s">
        <v>381</v>
      </c>
      <c r="G240" s="94" t="s">
        <v>93</v>
      </c>
      <c r="H240" s="94" t="s">
        <v>98</v>
      </c>
      <c r="I240" s="94"/>
      <c r="J240" s="94"/>
      <c r="K240" s="94"/>
      <c r="L240" s="94" t="s">
        <v>92</v>
      </c>
      <c r="M240" s="95" t="s">
        <v>12</v>
      </c>
      <c r="N240" s="51">
        <v>164</v>
      </c>
      <c r="O240" s="100" t="s">
        <v>156</v>
      </c>
      <c r="P240" s="95" t="s">
        <v>95</v>
      </c>
      <c r="Q240">
        <f t="shared" si="10"/>
        <v>96</v>
      </c>
      <c r="R240">
        <f t="shared" si="11"/>
        <v>83760</v>
      </c>
    </row>
    <row r="241" spans="1:18" ht="13.5" customHeight="1">
      <c r="A241" s="75" t="str">
        <f t="shared" si="9"/>
        <v>2 63963</v>
      </c>
      <c r="B241" s="86" t="s">
        <v>689</v>
      </c>
      <c r="C241" s="83" t="s">
        <v>122</v>
      </c>
      <c r="D241" s="83">
        <v>3</v>
      </c>
      <c r="E241" s="84" t="s">
        <v>268</v>
      </c>
      <c r="F241" s="85" t="s">
        <v>539</v>
      </c>
      <c r="G241" s="94" t="s">
        <v>99</v>
      </c>
      <c r="H241" s="94" t="s">
        <v>94</v>
      </c>
      <c r="I241" s="94"/>
      <c r="J241" s="94"/>
      <c r="K241" s="94"/>
      <c r="L241" s="94" t="s">
        <v>99</v>
      </c>
      <c r="M241" s="95" t="s">
        <v>499</v>
      </c>
      <c r="N241" s="51">
        <v>174</v>
      </c>
      <c r="O241" s="100" t="s">
        <v>153</v>
      </c>
      <c r="P241" s="95" t="s">
        <v>100</v>
      </c>
      <c r="Q241">
        <f t="shared" si="10"/>
        <v>2</v>
      </c>
      <c r="R241">
        <f t="shared" si="11"/>
        <v>63963</v>
      </c>
    </row>
    <row r="242" spans="1:18" ht="13.5" customHeight="1">
      <c r="A242" s="75" t="str">
        <f t="shared" si="9"/>
        <v>17 112641</v>
      </c>
      <c r="B242" s="86" t="s">
        <v>689</v>
      </c>
      <c r="C242" s="83" t="s">
        <v>122</v>
      </c>
      <c r="D242" s="83">
        <v>2</v>
      </c>
      <c r="E242" s="84" t="s">
        <v>596</v>
      </c>
      <c r="F242" s="85" t="s">
        <v>645</v>
      </c>
      <c r="G242" s="94" t="s">
        <v>93</v>
      </c>
      <c r="H242" s="94" t="s">
        <v>94</v>
      </c>
      <c r="I242" s="94"/>
      <c r="J242" s="94"/>
      <c r="K242" s="94"/>
      <c r="L242" s="94" t="s">
        <v>99</v>
      </c>
      <c r="M242" s="95" t="s">
        <v>678</v>
      </c>
      <c r="N242" s="51">
        <v>172</v>
      </c>
      <c r="O242" s="100" t="s">
        <v>156</v>
      </c>
      <c r="P242" s="95" t="s">
        <v>97</v>
      </c>
      <c r="Q242">
        <f t="shared" si="10"/>
        <v>17</v>
      </c>
      <c r="R242">
        <f t="shared" si="11"/>
        <v>112641</v>
      </c>
    </row>
    <row r="243" spans="1:18" ht="13.5" customHeight="1">
      <c r="A243" s="75" t="str">
        <f t="shared" si="9"/>
        <v>87 53080</v>
      </c>
      <c r="B243" s="86" t="s">
        <v>689</v>
      </c>
      <c r="C243" s="83" t="s">
        <v>121</v>
      </c>
      <c r="D243" s="83">
        <v>235</v>
      </c>
      <c r="E243" s="84" t="s">
        <v>130</v>
      </c>
      <c r="F243" s="85" t="s">
        <v>382</v>
      </c>
      <c r="G243" s="94" t="s">
        <v>93</v>
      </c>
      <c r="H243" s="94" t="s">
        <v>96</v>
      </c>
      <c r="I243" s="94"/>
      <c r="J243" s="94"/>
      <c r="K243" s="94"/>
      <c r="L243" s="94" t="s">
        <v>99</v>
      </c>
      <c r="M243" s="95" t="s">
        <v>13</v>
      </c>
      <c r="N243" s="51">
        <v>192</v>
      </c>
      <c r="O243" s="100" t="s">
        <v>168</v>
      </c>
      <c r="P243" s="95" t="s">
        <v>95</v>
      </c>
      <c r="Q243">
        <f t="shared" si="10"/>
        <v>87</v>
      </c>
      <c r="R243">
        <f t="shared" si="11"/>
        <v>53080</v>
      </c>
    </row>
    <row r="244" spans="1:18" ht="13.5" customHeight="1">
      <c r="A244" s="75" t="str">
        <f t="shared" si="9"/>
        <v>14 106486</v>
      </c>
      <c r="B244" s="86" t="s">
        <v>689</v>
      </c>
      <c r="C244" s="83" t="s">
        <v>121</v>
      </c>
      <c r="D244" s="83">
        <v>476</v>
      </c>
      <c r="E244" s="84" t="s">
        <v>120</v>
      </c>
      <c r="F244" s="85" t="s">
        <v>500</v>
      </c>
      <c r="G244" s="94" t="s">
        <v>99</v>
      </c>
      <c r="H244" s="94" t="s">
        <v>656</v>
      </c>
      <c r="I244" s="94"/>
      <c r="J244" s="94"/>
      <c r="K244" s="94"/>
      <c r="L244" s="94" t="s">
        <v>92</v>
      </c>
      <c r="M244" s="95" t="s">
        <v>501</v>
      </c>
      <c r="N244" s="51">
        <v>163</v>
      </c>
      <c r="O244" s="100" t="s">
        <v>153</v>
      </c>
      <c r="P244" s="95" t="s">
        <v>107</v>
      </c>
      <c r="Q244">
        <f t="shared" si="10"/>
        <v>14</v>
      </c>
      <c r="R244">
        <f t="shared" si="11"/>
        <v>106486</v>
      </c>
    </row>
    <row r="245" spans="1:18" ht="13.5" customHeight="1">
      <c r="A245" s="75" t="str">
        <f t="shared" si="9"/>
        <v>93 72540</v>
      </c>
      <c r="B245" s="86" t="s">
        <v>689</v>
      </c>
      <c r="C245" s="83" t="s">
        <v>121</v>
      </c>
      <c r="D245" s="83">
        <v>476</v>
      </c>
      <c r="E245" s="84" t="s">
        <v>131</v>
      </c>
      <c r="F245" s="85" t="s">
        <v>383</v>
      </c>
      <c r="G245" s="94" t="s">
        <v>93</v>
      </c>
      <c r="H245" s="94" t="s">
        <v>94</v>
      </c>
      <c r="I245" s="94"/>
      <c r="J245" s="94"/>
      <c r="K245" s="94"/>
      <c r="L245" s="94" t="s">
        <v>92</v>
      </c>
      <c r="M245" s="95" t="s">
        <v>14</v>
      </c>
      <c r="N245" s="51">
        <v>193</v>
      </c>
      <c r="O245" s="100" t="s">
        <v>168</v>
      </c>
      <c r="P245" s="95" t="s">
        <v>107</v>
      </c>
      <c r="Q245">
        <f t="shared" si="10"/>
        <v>93</v>
      </c>
      <c r="R245">
        <f t="shared" si="11"/>
        <v>72540</v>
      </c>
    </row>
    <row r="246" spans="1:18" ht="13.5" customHeight="1">
      <c r="A246" s="75" t="str">
        <f t="shared" si="9"/>
        <v>8 96722</v>
      </c>
      <c r="B246" s="86" t="s">
        <v>689</v>
      </c>
      <c r="C246" s="83" t="s">
        <v>121</v>
      </c>
      <c r="D246" s="83">
        <v>476</v>
      </c>
      <c r="E246" s="84" t="s">
        <v>271</v>
      </c>
      <c r="F246" s="85" t="s">
        <v>384</v>
      </c>
      <c r="G246" s="94" t="s">
        <v>99</v>
      </c>
      <c r="H246" s="94" t="s">
        <v>96</v>
      </c>
      <c r="I246" s="94"/>
      <c r="J246" s="94"/>
      <c r="K246" s="94"/>
      <c r="L246" s="94" t="s">
        <v>92</v>
      </c>
      <c r="M246" s="95" t="s">
        <v>15</v>
      </c>
      <c r="N246" s="51">
        <v>180</v>
      </c>
      <c r="O246" s="100" t="s">
        <v>168</v>
      </c>
      <c r="P246" s="95" t="s">
        <v>107</v>
      </c>
      <c r="Q246">
        <f t="shared" si="10"/>
        <v>8</v>
      </c>
      <c r="R246">
        <f t="shared" si="11"/>
        <v>96722</v>
      </c>
    </row>
    <row r="247" spans="1:18" ht="13.5" customHeight="1">
      <c r="A247" s="75" t="str">
        <f t="shared" si="9"/>
        <v>91 64175</v>
      </c>
      <c r="B247" s="86" t="s">
        <v>689</v>
      </c>
      <c r="C247" s="83" t="s">
        <v>121</v>
      </c>
      <c r="D247" s="83">
        <v>476</v>
      </c>
      <c r="E247" s="84" t="s">
        <v>126</v>
      </c>
      <c r="F247" s="85" t="s">
        <v>385</v>
      </c>
      <c r="G247" s="94" t="s">
        <v>99</v>
      </c>
      <c r="H247" s="94" t="s">
        <v>98</v>
      </c>
      <c r="I247" s="94"/>
      <c r="J247" s="94"/>
      <c r="K247" s="94"/>
      <c r="L247" s="94" t="s">
        <v>99</v>
      </c>
      <c r="M247" s="95" t="s">
        <v>16</v>
      </c>
      <c r="N247" s="51">
        <v>162</v>
      </c>
      <c r="O247" s="100" t="s">
        <v>153</v>
      </c>
      <c r="P247" s="95" t="s">
        <v>107</v>
      </c>
      <c r="Q247">
        <f t="shared" si="10"/>
        <v>91</v>
      </c>
      <c r="R247">
        <f t="shared" si="11"/>
        <v>64175</v>
      </c>
    </row>
    <row r="248" spans="1:18" ht="13.5" customHeight="1">
      <c r="A248" s="75" t="str">
        <f t="shared" si="9"/>
        <v>99 61778</v>
      </c>
      <c r="B248" s="86" t="s">
        <v>689</v>
      </c>
      <c r="C248" s="83" t="s">
        <v>121</v>
      </c>
      <c r="D248" s="83">
        <v>235</v>
      </c>
      <c r="E248" s="84" t="s">
        <v>135</v>
      </c>
      <c r="F248" s="85" t="s">
        <v>386</v>
      </c>
      <c r="G248" s="94" t="s">
        <v>93</v>
      </c>
      <c r="H248" s="94" t="s">
        <v>101</v>
      </c>
      <c r="I248" s="94"/>
      <c r="J248" s="94"/>
      <c r="K248" s="94"/>
      <c r="L248" s="94" t="s">
        <v>99</v>
      </c>
      <c r="M248" s="95" t="s">
        <v>17</v>
      </c>
      <c r="N248" s="51">
        <v>149</v>
      </c>
      <c r="O248" s="100" t="s">
        <v>156</v>
      </c>
      <c r="P248" s="95" t="s">
        <v>95</v>
      </c>
      <c r="Q248">
        <f t="shared" si="10"/>
        <v>99</v>
      </c>
      <c r="R248">
        <f t="shared" si="11"/>
        <v>61778</v>
      </c>
    </row>
    <row r="249" spans="1:18" ht="13.5" customHeight="1">
      <c r="A249" s="75" t="str">
        <f t="shared" si="9"/>
        <v>9 98595</v>
      </c>
      <c r="B249" s="86" t="s">
        <v>689</v>
      </c>
      <c r="C249" s="83" t="s">
        <v>122</v>
      </c>
      <c r="D249" s="83">
        <v>1</v>
      </c>
      <c r="E249" s="84" t="s">
        <v>262</v>
      </c>
      <c r="F249" s="85" t="s">
        <v>795</v>
      </c>
      <c r="G249" s="94" t="s">
        <v>93</v>
      </c>
      <c r="H249" s="94" t="s">
        <v>96</v>
      </c>
      <c r="I249" s="94"/>
      <c r="J249" s="94"/>
      <c r="K249" s="94"/>
      <c r="L249" s="94" t="s">
        <v>99</v>
      </c>
      <c r="M249" s="95" t="s">
        <v>796</v>
      </c>
      <c r="N249" s="51">
        <v>189</v>
      </c>
      <c r="O249" s="100" t="s">
        <v>153</v>
      </c>
      <c r="P249" s="95" t="s">
        <v>103</v>
      </c>
      <c r="Q249">
        <f t="shared" si="10"/>
        <v>9</v>
      </c>
      <c r="R249">
        <f t="shared" si="11"/>
        <v>98595</v>
      </c>
    </row>
    <row r="250" spans="1:18" ht="13.5" customHeight="1">
      <c r="A250" s="75" t="str">
        <f t="shared" si="9"/>
        <v>99 61779</v>
      </c>
      <c r="B250" s="86" t="s">
        <v>689</v>
      </c>
      <c r="C250" s="83" t="s">
        <v>121</v>
      </c>
      <c r="D250" s="83">
        <v>235</v>
      </c>
      <c r="E250" s="84" t="s">
        <v>135</v>
      </c>
      <c r="F250" s="85" t="s">
        <v>387</v>
      </c>
      <c r="G250" s="94" t="s">
        <v>99</v>
      </c>
      <c r="H250" s="94" t="s">
        <v>101</v>
      </c>
      <c r="I250" s="94"/>
      <c r="J250" s="94"/>
      <c r="K250" s="94"/>
      <c r="L250" s="94" t="s">
        <v>99</v>
      </c>
      <c r="M250" s="95" t="s">
        <v>18</v>
      </c>
      <c r="N250" s="51">
        <v>151</v>
      </c>
      <c r="O250" s="100" t="s">
        <v>156</v>
      </c>
      <c r="P250" s="95" t="s">
        <v>95</v>
      </c>
      <c r="Q250">
        <f t="shared" si="10"/>
        <v>99</v>
      </c>
      <c r="R250">
        <f t="shared" si="11"/>
        <v>61779</v>
      </c>
    </row>
    <row r="251" spans="1:18" ht="13.5" customHeight="1">
      <c r="A251" s="75" t="str">
        <f t="shared" si="9"/>
        <v>10 99377</v>
      </c>
      <c r="B251" s="86" t="s">
        <v>689</v>
      </c>
      <c r="C251" s="83" t="s">
        <v>121</v>
      </c>
      <c r="D251" s="83">
        <v>235</v>
      </c>
      <c r="E251" s="84" t="s">
        <v>263</v>
      </c>
      <c r="F251" s="85" t="s">
        <v>388</v>
      </c>
      <c r="G251" s="94" t="s">
        <v>99</v>
      </c>
      <c r="H251" s="94" t="s">
        <v>98</v>
      </c>
      <c r="I251" s="94"/>
      <c r="J251" s="94"/>
      <c r="K251" s="94"/>
      <c r="L251" s="94" t="s">
        <v>92</v>
      </c>
      <c r="M251" s="95" t="s">
        <v>19</v>
      </c>
      <c r="N251" s="51">
        <v>135</v>
      </c>
      <c r="O251" s="100" t="s">
        <v>156</v>
      </c>
      <c r="P251" s="95" t="s">
        <v>95</v>
      </c>
      <c r="Q251">
        <f t="shared" si="10"/>
        <v>10</v>
      </c>
      <c r="R251">
        <f t="shared" si="11"/>
        <v>99377</v>
      </c>
    </row>
    <row r="252" spans="1:18" ht="13.5" customHeight="1">
      <c r="A252" s="75" t="str">
        <f t="shared" si="9"/>
        <v>10 99378</v>
      </c>
      <c r="B252" s="86" t="s">
        <v>689</v>
      </c>
      <c r="C252" s="83" t="s">
        <v>121</v>
      </c>
      <c r="D252" s="83">
        <v>235</v>
      </c>
      <c r="E252" s="84" t="s">
        <v>263</v>
      </c>
      <c r="F252" s="85" t="s">
        <v>389</v>
      </c>
      <c r="G252" s="94" t="s">
        <v>99</v>
      </c>
      <c r="H252" s="94" t="s">
        <v>94</v>
      </c>
      <c r="I252" s="94"/>
      <c r="J252" s="94"/>
      <c r="K252" s="94"/>
      <c r="L252" s="94" t="s">
        <v>92</v>
      </c>
      <c r="M252" s="95" t="s">
        <v>20</v>
      </c>
      <c r="N252" s="51">
        <v>177</v>
      </c>
      <c r="O252" s="100" t="s">
        <v>168</v>
      </c>
      <c r="P252" s="95" t="s">
        <v>95</v>
      </c>
      <c r="Q252">
        <f t="shared" si="10"/>
        <v>10</v>
      </c>
      <c r="R252">
        <f t="shared" si="11"/>
        <v>99378</v>
      </c>
    </row>
    <row r="253" spans="1:18" ht="13.5" customHeight="1">
      <c r="A253" s="75" t="str">
        <f t="shared" si="9"/>
        <v>16 108742</v>
      </c>
      <c r="B253" s="86" t="s">
        <v>689</v>
      </c>
      <c r="C253" s="83" t="s">
        <v>121</v>
      </c>
      <c r="D253" s="83">
        <v>235</v>
      </c>
      <c r="E253" s="84" t="s">
        <v>581</v>
      </c>
      <c r="F253" s="85" t="s">
        <v>594</v>
      </c>
      <c r="G253" s="94" t="s">
        <v>99</v>
      </c>
      <c r="H253" s="94" t="s">
        <v>94</v>
      </c>
      <c r="I253" s="94"/>
      <c r="J253" s="94"/>
      <c r="K253" s="94"/>
      <c r="L253" s="94" t="s">
        <v>92</v>
      </c>
      <c r="M253" s="95" t="s">
        <v>613</v>
      </c>
      <c r="N253" s="51">
        <v>146</v>
      </c>
      <c r="O253" s="100" t="s">
        <v>156</v>
      </c>
      <c r="P253" s="95" t="s">
        <v>95</v>
      </c>
      <c r="Q253">
        <f t="shared" si="10"/>
        <v>16</v>
      </c>
      <c r="R253">
        <f t="shared" si="11"/>
        <v>108742</v>
      </c>
    </row>
    <row r="254" spans="1:18" ht="13.5" customHeight="1">
      <c r="A254" s="75" t="str">
        <f t="shared" si="9"/>
        <v>14 106439</v>
      </c>
      <c r="B254" s="86" t="s">
        <v>689</v>
      </c>
      <c r="C254" s="83" t="s">
        <v>121</v>
      </c>
      <c r="D254" s="83">
        <v>235</v>
      </c>
      <c r="E254" s="84" t="s">
        <v>120</v>
      </c>
      <c r="F254" s="85" t="s">
        <v>502</v>
      </c>
      <c r="G254" s="94" t="s">
        <v>93</v>
      </c>
      <c r="H254" s="94" t="s">
        <v>94</v>
      </c>
      <c r="I254" s="94"/>
      <c r="J254" s="94"/>
      <c r="K254" s="94"/>
      <c r="L254" s="94" t="s">
        <v>99</v>
      </c>
      <c r="M254" s="95" t="s">
        <v>503</v>
      </c>
      <c r="N254" s="51">
        <v>199</v>
      </c>
      <c r="O254" s="100" t="s">
        <v>168</v>
      </c>
      <c r="P254" s="95" t="s">
        <v>95</v>
      </c>
      <c r="Q254">
        <f t="shared" si="10"/>
        <v>14</v>
      </c>
      <c r="R254">
        <f t="shared" si="11"/>
        <v>106439</v>
      </c>
    </row>
    <row r="255" spans="1:18" ht="13.5" customHeight="1">
      <c r="A255" s="75" t="str">
        <f t="shared" si="9"/>
        <v>9 97487</v>
      </c>
      <c r="B255" s="86" t="s">
        <v>689</v>
      </c>
      <c r="C255" s="83" t="s">
        <v>121</v>
      </c>
      <c r="D255" s="83">
        <v>235</v>
      </c>
      <c r="E255" s="84" t="s">
        <v>262</v>
      </c>
      <c r="F255" s="85" t="s">
        <v>390</v>
      </c>
      <c r="G255" s="94" t="s">
        <v>99</v>
      </c>
      <c r="H255" s="94" t="s">
        <v>94</v>
      </c>
      <c r="I255" s="94"/>
      <c r="J255" s="94"/>
      <c r="K255" s="94"/>
      <c r="L255" s="94" t="s">
        <v>99</v>
      </c>
      <c r="M255" s="95" t="s">
        <v>21</v>
      </c>
      <c r="N255" s="51">
        <v>152</v>
      </c>
      <c r="O255" s="100" t="s">
        <v>156</v>
      </c>
      <c r="P255" s="95" t="s">
        <v>95</v>
      </c>
      <c r="Q255">
        <f t="shared" si="10"/>
        <v>9</v>
      </c>
      <c r="R255">
        <f t="shared" si="11"/>
        <v>97487</v>
      </c>
    </row>
    <row r="256" spans="1:18" ht="13.5" customHeight="1">
      <c r="A256" s="75" t="str">
        <f t="shared" si="9"/>
        <v>18 114870</v>
      </c>
      <c r="B256" s="86" t="s">
        <v>689</v>
      </c>
      <c r="C256" s="83" t="s">
        <v>120</v>
      </c>
      <c r="D256" s="83">
        <v>5</v>
      </c>
      <c r="E256" s="84" t="s">
        <v>690</v>
      </c>
      <c r="F256" s="85" t="s">
        <v>797</v>
      </c>
      <c r="G256" s="94" t="s">
        <v>93</v>
      </c>
      <c r="H256" s="94" t="s">
        <v>94</v>
      </c>
      <c r="I256" s="94"/>
      <c r="J256" s="94"/>
      <c r="K256" s="94" t="s">
        <v>108</v>
      </c>
      <c r="L256" s="94" t="s">
        <v>99</v>
      </c>
      <c r="M256" s="95" t="s">
        <v>798</v>
      </c>
      <c r="N256" s="51">
        <v>143</v>
      </c>
      <c r="O256" s="100" t="s">
        <v>156</v>
      </c>
      <c r="P256" s="95" t="s">
        <v>142</v>
      </c>
      <c r="Q256">
        <f t="shared" si="10"/>
        <v>18</v>
      </c>
      <c r="R256">
        <f t="shared" si="11"/>
        <v>114870</v>
      </c>
    </row>
    <row r="257" spans="1:18" ht="13.5" customHeight="1">
      <c r="A257" s="75" t="str">
        <f t="shared" si="9"/>
        <v>12 104086</v>
      </c>
      <c r="B257" s="86" t="s">
        <v>689</v>
      </c>
      <c r="C257" s="83" t="s">
        <v>120</v>
      </c>
      <c r="D257" s="83">
        <v>621</v>
      </c>
      <c r="E257" s="84" t="s">
        <v>136</v>
      </c>
      <c r="F257" s="85" t="s">
        <v>391</v>
      </c>
      <c r="G257" s="94" t="s">
        <v>99</v>
      </c>
      <c r="H257" s="94" t="s">
        <v>98</v>
      </c>
      <c r="I257" s="94"/>
      <c r="J257" s="94"/>
      <c r="K257" s="94"/>
      <c r="L257" s="94" t="s">
        <v>99</v>
      </c>
      <c r="M257" s="95" t="s">
        <v>22</v>
      </c>
      <c r="N257" s="51">
        <v>142</v>
      </c>
      <c r="O257" s="100" t="s">
        <v>156</v>
      </c>
      <c r="P257" s="95" t="s">
        <v>658</v>
      </c>
      <c r="Q257">
        <f t="shared" si="10"/>
        <v>12</v>
      </c>
      <c r="R257">
        <f t="shared" si="11"/>
        <v>104086</v>
      </c>
    </row>
    <row r="258" spans="1:18" ht="13.5" customHeight="1">
      <c r="A258" s="75" t="str">
        <f t="shared" si="9"/>
        <v>14 106648</v>
      </c>
      <c r="B258" s="86" t="s">
        <v>689</v>
      </c>
      <c r="C258" s="83" t="s">
        <v>120</v>
      </c>
      <c r="D258" s="83">
        <v>621</v>
      </c>
      <c r="E258" s="84" t="s">
        <v>120</v>
      </c>
      <c r="F258" s="85" t="s">
        <v>504</v>
      </c>
      <c r="G258" s="94" t="s">
        <v>93</v>
      </c>
      <c r="H258" s="94" t="s">
        <v>101</v>
      </c>
      <c r="I258" s="94"/>
      <c r="J258" s="94"/>
      <c r="K258" s="94"/>
      <c r="L258" s="94" t="s">
        <v>99</v>
      </c>
      <c r="M258" s="95" t="s">
        <v>505</v>
      </c>
      <c r="N258" s="51">
        <v>189</v>
      </c>
      <c r="O258" s="100" t="s">
        <v>153</v>
      </c>
      <c r="P258" s="95" t="s">
        <v>658</v>
      </c>
      <c r="Q258">
        <f t="shared" si="10"/>
        <v>14</v>
      </c>
      <c r="R258">
        <f t="shared" si="11"/>
        <v>106648</v>
      </c>
    </row>
    <row r="259" spans="1:18" ht="13.5" customHeight="1">
      <c r="A259" s="75" t="str">
        <f aca="true" t="shared" si="12" ref="A259:A322">Q259&amp;" "&amp;R259</f>
        <v>2 63424</v>
      </c>
      <c r="B259" s="86" t="s">
        <v>689</v>
      </c>
      <c r="C259" s="83" t="s">
        <v>121</v>
      </c>
      <c r="D259" s="83">
        <v>235</v>
      </c>
      <c r="E259" s="84" t="s">
        <v>268</v>
      </c>
      <c r="F259" s="85" t="s">
        <v>392</v>
      </c>
      <c r="G259" s="94" t="s">
        <v>99</v>
      </c>
      <c r="H259" s="94" t="s">
        <v>101</v>
      </c>
      <c r="I259" s="94"/>
      <c r="J259" s="94"/>
      <c r="K259" s="94"/>
      <c r="L259" s="94" t="s">
        <v>99</v>
      </c>
      <c r="M259" s="95" t="s">
        <v>23</v>
      </c>
      <c r="N259" s="51">
        <v>139</v>
      </c>
      <c r="O259" s="100" t="s">
        <v>156</v>
      </c>
      <c r="P259" s="95" t="s">
        <v>95</v>
      </c>
      <c r="Q259">
        <f aca="true" t="shared" si="13" ref="Q259:Q322">E259*1</f>
        <v>2</v>
      </c>
      <c r="R259">
        <f aca="true" t="shared" si="14" ref="R259:R322">F259*1</f>
        <v>63424</v>
      </c>
    </row>
    <row r="260" spans="1:18" ht="13.5" customHeight="1">
      <c r="A260" s="75" t="str">
        <f t="shared" si="12"/>
        <v>12 103804</v>
      </c>
      <c r="B260" s="86" t="s">
        <v>689</v>
      </c>
      <c r="C260" s="83" t="s">
        <v>121</v>
      </c>
      <c r="D260" s="83">
        <v>235</v>
      </c>
      <c r="E260" s="84" t="s">
        <v>136</v>
      </c>
      <c r="F260" s="85" t="s">
        <v>540</v>
      </c>
      <c r="G260" s="94" t="s">
        <v>93</v>
      </c>
      <c r="H260" s="94" t="s">
        <v>94</v>
      </c>
      <c r="I260" s="94"/>
      <c r="J260" s="94"/>
      <c r="K260" s="94"/>
      <c r="L260" s="94" t="s">
        <v>99</v>
      </c>
      <c r="M260" s="95" t="s">
        <v>569</v>
      </c>
      <c r="N260" s="51">
        <v>137</v>
      </c>
      <c r="O260" s="100" t="s">
        <v>156</v>
      </c>
      <c r="P260" s="95" t="s">
        <v>95</v>
      </c>
      <c r="Q260">
        <f t="shared" si="13"/>
        <v>12</v>
      </c>
      <c r="R260">
        <f t="shared" si="14"/>
        <v>103804</v>
      </c>
    </row>
    <row r="261" spans="1:18" ht="13.5" customHeight="1">
      <c r="A261" s="75" t="str">
        <f t="shared" si="12"/>
        <v>15 107724</v>
      </c>
      <c r="B261" s="86" t="s">
        <v>689</v>
      </c>
      <c r="C261" s="83" t="s">
        <v>121</v>
      </c>
      <c r="D261" s="83">
        <v>475</v>
      </c>
      <c r="E261" s="84" t="s">
        <v>461</v>
      </c>
      <c r="F261" s="85" t="s">
        <v>541</v>
      </c>
      <c r="G261" s="94" t="s">
        <v>99</v>
      </c>
      <c r="H261" s="94" t="s">
        <v>149</v>
      </c>
      <c r="I261" s="94"/>
      <c r="J261" s="94"/>
      <c r="K261" s="94"/>
      <c r="L261" s="94" t="s">
        <v>99</v>
      </c>
      <c r="M261" s="95" t="s">
        <v>570</v>
      </c>
      <c r="N261" s="51">
        <v>120</v>
      </c>
      <c r="O261" s="100" t="s">
        <v>578</v>
      </c>
      <c r="P261" s="95" t="s">
        <v>102</v>
      </c>
      <c r="Q261">
        <f t="shared" si="13"/>
        <v>15</v>
      </c>
      <c r="R261">
        <f t="shared" si="14"/>
        <v>107724</v>
      </c>
    </row>
    <row r="262" spans="1:18" ht="13.5" customHeight="1">
      <c r="A262" s="75" t="str">
        <f t="shared" si="12"/>
        <v>10 100223</v>
      </c>
      <c r="B262" s="86" t="s">
        <v>689</v>
      </c>
      <c r="C262" s="83" t="s">
        <v>121</v>
      </c>
      <c r="D262" s="83">
        <v>476</v>
      </c>
      <c r="E262" s="84" t="s">
        <v>263</v>
      </c>
      <c r="F262" s="85" t="s">
        <v>393</v>
      </c>
      <c r="G262" s="94" t="s">
        <v>99</v>
      </c>
      <c r="H262" s="94" t="s">
        <v>94</v>
      </c>
      <c r="I262" s="94"/>
      <c r="J262" s="94"/>
      <c r="K262" s="94"/>
      <c r="L262" s="94" t="s">
        <v>92</v>
      </c>
      <c r="M262" s="95" t="s">
        <v>24</v>
      </c>
      <c r="N262" s="51">
        <v>167</v>
      </c>
      <c r="O262" s="100" t="s">
        <v>153</v>
      </c>
      <c r="P262" s="95" t="s">
        <v>107</v>
      </c>
      <c r="Q262">
        <f t="shared" si="13"/>
        <v>10</v>
      </c>
      <c r="R262">
        <f t="shared" si="14"/>
        <v>100223</v>
      </c>
    </row>
    <row r="263" spans="1:18" ht="13.5" customHeight="1">
      <c r="A263" s="75" t="str">
        <f t="shared" si="12"/>
        <v>9 98206</v>
      </c>
      <c r="B263" s="86" t="s">
        <v>689</v>
      </c>
      <c r="C263" s="83" t="s">
        <v>120</v>
      </c>
      <c r="D263" s="83">
        <v>4</v>
      </c>
      <c r="E263" s="84" t="s">
        <v>262</v>
      </c>
      <c r="F263" s="85" t="s">
        <v>394</v>
      </c>
      <c r="G263" s="94" t="s">
        <v>99</v>
      </c>
      <c r="H263" s="94" t="s">
        <v>98</v>
      </c>
      <c r="I263" s="94"/>
      <c r="J263" s="94"/>
      <c r="K263" s="94"/>
      <c r="L263" s="94" t="s">
        <v>99</v>
      </c>
      <c r="M263" s="95" t="s">
        <v>25</v>
      </c>
      <c r="N263" s="51">
        <v>167</v>
      </c>
      <c r="O263" s="100" t="s">
        <v>153</v>
      </c>
      <c r="P263" s="95" t="s">
        <v>132</v>
      </c>
      <c r="Q263">
        <f t="shared" si="13"/>
        <v>9</v>
      </c>
      <c r="R263">
        <f t="shared" si="14"/>
        <v>98206</v>
      </c>
    </row>
    <row r="264" spans="1:18" ht="13.5" customHeight="1">
      <c r="A264" s="75" t="str">
        <f t="shared" si="12"/>
        <v>11 101850</v>
      </c>
      <c r="B264" s="86" t="s">
        <v>689</v>
      </c>
      <c r="C264" s="83" t="s">
        <v>121</v>
      </c>
      <c r="D264" s="83">
        <v>475</v>
      </c>
      <c r="E264" s="84" t="s">
        <v>137</v>
      </c>
      <c r="F264" s="85" t="s">
        <v>646</v>
      </c>
      <c r="G264" s="94" t="s">
        <v>93</v>
      </c>
      <c r="H264" s="94" t="s">
        <v>656</v>
      </c>
      <c r="I264" s="94"/>
      <c r="J264" s="94"/>
      <c r="K264" s="94"/>
      <c r="L264" s="94" t="s">
        <v>99</v>
      </c>
      <c r="M264" s="95" t="s">
        <v>679</v>
      </c>
      <c r="N264" s="51">
        <v>118</v>
      </c>
      <c r="O264" s="100" t="s">
        <v>156</v>
      </c>
      <c r="P264" s="95" t="s">
        <v>102</v>
      </c>
      <c r="Q264">
        <f t="shared" si="13"/>
        <v>11</v>
      </c>
      <c r="R264">
        <f t="shared" si="14"/>
        <v>101850</v>
      </c>
    </row>
    <row r="265" spans="1:18" ht="13.5" customHeight="1">
      <c r="A265" s="75" t="str">
        <f t="shared" si="12"/>
        <v>14 106318</v>
      </c>
      <c r="B265" s="86" t="s">
        <v>689</v>
      </c>
      <c r="C265" s="83" t="s">
        <v>120</v>
      </c>
      <c r="D265" s="83">
        <v>4</v>
      </c>
      <c r="E265" s="84" t="s">
        <v>120</v>
      </c>
      <c r="F265" s="85" t="s">
        <v>506</v>
      </c>
      <c r="G265" s="94" t="s">
        <v>93</v>
      </c>
      <c r="H265" s="94" t="s">
        <v>656</v>
      </c>
      <c r="I265" s="94"/>
      <c r="J265" s="94"/>
      <c r="K265" s="94"/>
      <c r="L265" s="94" t="s">
        <v>99</v>
      </c>
      <c r="M265" s="95" t="s">
        <v>507</v>
      </c>
      <c r="N265" s="51">
        <v>138</v>
      </c>
      <c r="O265" s="100" t="s">
        <v>156</v>
      </c>
      <c r="P265" s="95" t="s">
        <v>132</v>
      </c>
      <c r="Q265">
        <f t="shared" si="13"/>
        <v>14</v>
      </c>
      <c r="R265">
        <f t="shared" si="14"/>
        <v>106318</v>
      </c>
    </row>
    <row r="266" spans="1:18" ht="13.5" customHeight="1">
      <c r="A266" s="75" t="str">
        <f t="shared" si="12"/>
        <v>11 102313</v>
      </c>
      <c r="B266" s="86" t="s">
        <v>689</v>
      </c>
      <c r="C266" s="83" t="s">
        <v>122</v>
      </c>
      <c r="D266" s="83">
        <v>1</v>
      </c>
      <c r="E266" s="84" t="s">
        <v>137</v>
      </c>
      <c r="F266" s="85" t="s">
        <v>395</v>
      </c>
      <c r="G266" s="94" t="s">
        <v>93</v>
      </c>
      <c r="H266" s="94" t="s">
        <v>96</v>
      </c>
      <c r="I266" s="94"/>
      <c r="J266" s="94"/>
      <c r="K266" s="94"/>
      <c r="L266" s="94" t="s">
        <v>99</v>
      </c>
      <c r="M266" s="95" t="s">
        <v>26</v>
      </c>
      <c r="N266" s="51">
        <v>160</v>
      </c>
      <c r="O266" s="100" t="s">
        <v>156</v>
      </c>
      <c r="P266" s="95" t="s">
        <v>103</v>
      </c>
      <c r="Q266">
        <f t="shared" si="13"/>
        <v>11</v>
      </c>
      <c r="R266">
        <f t="shared" si="14"/>
        <v>102313</v>
      </c>
    </row>
    <row r="267" spans="1:18" ht="13.5" customHeight="1">
      <c r="A267" s="75" t="str">
        <f t="shared" si="12"/>
        <v>98 61042</v>
      </c>
      <c r="B267" s="86" t="s">
        <v>689</v>
      </c>
      <c r="C267" s="83" t="s">
        <v>121</v>
      </c>
      <c r="D267" s="83">
        <v>235</v>
      </c>
      <c r="E267" s="84" t="s">
        <v>123</v>
      </c>
      <c r="F267" s="85" t="s">
        <v>396</v>
      </c>
      <c r="G267" s="94" t="s">
        <v>93</v>
      </c>
      <c r="H267" s="94" t="s">
        <v>96</v>
      </c>
      <c r="I267" s="94"/>
      <c r="J267" s="94"/>
      <c r="K267" s="94"/>
      <c r="L267" s="94" t="s">
        <v>92</v>
      </c>
      <c r="M267" s="95" t="s">
        <v>27</v>
      </c>
      <c r="N267" s="51">
        <v>180</v>
      </c>
      <c r="O267" s="100" t="s">
        <v>153</v>
      </c>
      <c r="P267" s="95" t="s">
        <v>95</v>
      </c>
      <c r="Q267">
        <f t="shared" si="13"/>
        <v>98</v>
      </c>
      <c r="R267">
        <f t="shared" si="14"/>
        <v>61042</v>
      </c>
    </row>
    <row r="268" spans="1:18" ht="13.5" customHeight="1">
      <c r="A268" s="75" t="str">
        <f t="shared" si="12"/>
        <v>16 110323</v>
      </c>
      <c r="B268" s="86" t="s">
        <v>689</v>
      </c>
      <c r="C268" s="83" t="s">
        <v>121</v>
      </c>
      <c r="D268" s="83">
        <v>475</v>
      </c>
      <c r="E268" s="84" t="s">
        <v>581</v>
      </c>
      <c r="F268" s="85" t="s">
        <v>595</v>
      </c>
      <c r="G268" s="94" t="s">
        <v>93</v>
      </c>
      <c r="H268" s="94" t="s">
        <v>656</v>
      </c>
      <c r="I268" s="94"/>
      <c r="J268" s="94"/>
      <c r="K268" s="94"/>
      <c r="L268" s="94" t="s">
        <v>92</v>
      </c>
      <c r="M268" s="95" t="s">
        <v>614</v>
      </c>
      <c r="N268" s="51">
        <v>155</v>
      </c>
      <c r="O268" s="100" t="s">
        <v>156</v>
      </c>
      <c r="P268" s="95" t="s">
        <v>102</v>
      </c>
      <c r="Q268">
        <f t="shared" si="13"/>
        <v>16</v>
      </c>
      <c r="R268">
        <f t="shared" si="14"/>
        <v>110323</v>
      </c>
    </row>
    <row r="269" spans="1:18" ht="13.5" customHeight="1">
      <c r="A269" s="75" t="str">
        <f t="shared" si="12"/>
        <v>17 111667</v>
      </c>
      <c r="B269" s="86" t="s">
        <v>689</v>
      </c>
      <c r="C269" s="83" t="s">
        <v>121</v>
      </c>
      <c r="D269" s="83">
        <v>475</v>
      </c>
      <c r="E269" s="84" t="s">
        <v>596</v>
      </c>
      <c r="F269" s="85" t="s">
        <v>647</v>
      </c>
      <c r="G269" s="94" t="s">
        <v>93</v>
      </c>
      <c r="H269" s="94" t="s">
        <v>149</v>
      </c>
      <c r="I269" s="94"/>
      <c r="J269" s="94"/>
      <c r="K269" s="94"/>
      <c r="L269" s="94" t="s">
        <v>92</v>
      </c>
      <c r="M269" s="95" t="s">
        <v>680</v>
      </c>
      <c r="N269" s="51">
        <v>117</v>
      </c>
      <c r="O269" s="100" t="s">
        <v>578</v>
      </c>
      <c r="P269" s="95" t="s">
        <v>102</v>
      </c>
      <c r="Q269">
        <f t="shared" si="13"/>
        <v>17</v>
      </c>
      <c r="R269">
        <f t="shared" si="14"/>
        <v>111667</v>
      </c>
    </row>
    <row r="270" spans="1:18" ht="13.5" customHeight="1">
      <c r="A270" s="75" t="str">
        <f t="shared" si="12"/>
        <v>15 107980</v>
      </c>
      <c r="B270" s="86" t="s">
        <v>689</v>
      </c>
      <c r="C270" s="83" t="s">
        <v>122</v>
      </c>
      <c r="D270" s="83">
        <v>2</v>
      </c>
      <c r="E270" s="84" t="s">
        <v>461</v>
      </c>
      <c r="F270" s="85" t="s">
        <v>542</v>
      </c>
      <c r="G270" s="94" t="s">
        <v>93</v>
      </c>
      <c r="H270" s="94" t="s">
        <v>101</v>
      </c>
      <c r="I270" s="94"/>
      <c r="J270" s="94"/>
      <c r="K270" s="94"/>
      <c r="L270" s="94" t="s">
        <v>99</v>
      </c>
      <c r="M270" s="95" t="s">
        <v>571</v>
      </c>
      <c r="N270" s="51">
        <v>144</v>
      </c>
      <c r="O270" s="100" t="s">
        <v>156</v>
      </c>
      <c r="P270" s="95" t="s">
        <v>97</v>
      </c>
      <c r="Q270">
        <f t="shared" si="13"/>
        <v>15</v>
      </c>
      <c r="R270">
        <f t="shared" si="14"/>
        <v>107980</v>
      </c>
    </row>
    <row r="271" spans="1:18" ht="13.5" customHeight="1">
      <c r="A271" s="75" t="str">
        <f t="shared" si="12"/>
        <v>12 103349</v>
      </c>
      <c r="B271" s="86" t="s">
        <v>689</v>
      </c>
      <c r="C271" s="83" t="s">
        <v>122</v>
      </c>
      <c r="D271" s="83">
        <v>3</v>
      </c>
      <c r="E271" s="84" t="s">
        <v>136</v>
      </c>
      <c r="F271" s="85" t="s">
        <v>397</v>
      </c>
      <c r="G271" s="94" t="s">
        <v>93</v>
      </c>
      <c r="H271" s="94" t="s">
        <v>101</v>
      </c>
      <c r="I271" s="94"/>
      <c r="J271" s="94"/>
      <c r="K271" s="94"/>
      <c r="L271" s="94" t="s">
        <v>99</v>
      </c>
      <c r="M271" s="95" t="s">
        <v>28</v>
      </c>
      <c r="N271" s="51">
        <v>132</v>
      </c>
      <c r="O271" s="100" t="s">
        <v>156</v>
      </c>
      <c r="P271" s="95" t="s">
        <v>100</v>
      </c>
      <c r="Q271">
        <f t="shared" si="13"/>
        <v>12</v>
      </c>
      <c r="R271">
        <f t="shared" si="14"/>
        <v>103349</v>
      </c>
    </row>
    <row r="272" spans="1:18" ht="13.5" customHeight="1">
      <c r="A272" s="75" t="str">
        <f t="shared" si="12"/>
        <v>93 71397</v>
      </c>
      <c r="B272" s="86" t="s">
        <v>689</v>
      </c>
      <c r="C272" s="83" t="s">
        <v>120</v>
      </c>
      <c r="D272" s="83">
        <v>5</v>
      </c>
      <c r="E272" s="84" t="s">
        <v>131</v>
      </c>
      <c r="F272" s="85" t="s">
        <v>398</v>
      </c>
      <c r="G272" s="94" t="s">
        <v>93</v>
      </c>
      <c r="H272" s="94" t="s">
        <v>101</v>
      </c>
      <c r="I272" s="94"/>
      <c r="J272" s="94"/>
      <c r="K272" s="94"/>
      <c r="L272" s="94" t="s">
        <v>99</v>
      </c>
      <c r="M272" s="95" t="s">
        <v>29</v>
      </c>
      <c r="N272" s="51">
        <v>170</v>
      </c>
      <c r="O272" s="100" t="s">
        <v>156</v>
      </c>
      <c r="P272" s="95" t="s">
        <v>142</v>
      </c>
      <c r="Q272">
        <f t="shared" si="13"/>
        <v>93</v>
      </c>
      <c r="R272">
        <f t="shared" si="14"/>
        <v>71397</v>
      </c>
    </row>
    <row r="273" spans="1:18" ht="13.5" customHeight="1">
      <c r="A273" s="75" t="str">
        <f t="shared" si="12"/>
        <v>6 92174</v>
      </c>
      <c r="B273" s="86" t="s">
        <v>689</v>
      </c>
      <c r="C273" s="83" t="s">
        <v>121</v>
      </c>
      <c r="D273" s="83">
        <v>476</v>
      </c>
      <c r="E273" s="84" t="s">
        <v>290</v>
      </c>
      <c r="F273" s="85" t="s">
        <v>399</v>
      </c>
      <c r="G273" s="94" t="s">
        <v>93</v>
      </c>
      <c r="H273" s="94" t="s">
        <v>96</v>
      </c>
      <c r="I273" s="94"/>
      <c r="J273" s="94"/>
      <c r="K273" s="94"/>
      <c r="L273" s="94" t="s">
        <v>92</v>
      </c>
      <c r="M273" s="95" t="s">
        <v>30</v>
      </c>
      <c r="N273" s="51">
        <v>171</v>
      </c>
      <c r="O273" s="100" t="s">
        <v>156</v>
      </c>
      <c r="P273" s="95" t="s">
        <v>107</v>
      </c>
      <c r="Q273">
        <f t="shared" si="13"/>
        <v>6</v>
      </c>
      <c r="R273">
        <f t="shared" si="14"/>
        <v>92174</v>
      </c>
    </row>
    <row r="274" spans="1:18" ht="13.5" customHeight="1">
      <c r="A274" s="75" t="str">
        <f t="shared" si="12"/>
        <v>98 61048</v>
      </c>
      <c r="B274" s="86" t="s">
        <v>689</v>
      </c>
      <c r="C274" s="83" t="s">
        <v>121</v>
      </c>
      <c r="D274" s="83">
        <v>235</v>
      </c>
      <c r="E274" s="84" t="s">
        <v>123</v>
      </c>
      <c r="F274" s="85" t="s">
        <v>400</v>
      </c>
      <c r="G274" s="94" t="s">
        <v>99</v>
      </c>
      <c r="H274" s="94" t="s">
        <v>98</v>
      </c>
      <c r="I274" s="94"/>
      <c r="J274" s="94"/>
      <c r="K274" s="94"/>
      <c r="L274" s="94" t="s">
        <v>92</v>
      </c>
      <c r="M274" s="95" t="s">
        <v>31</v>
      </c>
      <c r="N274" s="51">
        <v>136</v>
      </c>
      <c r="O274" s="100" t="s">
        <v>156</v>
      </c>
      <c r="P274" s="95" t="s">
        <v>95</v>
      </c>
      <c r="Q274">
        <f t="shared" si="13"/>
        <v>98</v>
      </c>
      <c r="R274">
        <f t="shared" si="14"/>
        <v>61048</v>
      </c>
    </row>
    <row r="275" spans="1:18" ht="13.5" customHeight="1">
      <c r="A275" s="75" t="str">
        <f t="shared" si="12"/>
        <v>85 46291</v>
      </c>
      <c r="B275" s="86" t="s">
        <v>689</v>
      </c>
      <c r="C275" s="83" t="s">
        <v>121</v>
      </c>
      <c r="D275" s="83">
        <v>235</v>
      </c>
      <c r="E275" s="84" t="s">
        <v>133</v>
      </c>
      <c r="F275" s="85" t="s">
        <v>401</v>
      </c>
      <c r="G275" s="94" t="s">
        <v>93</v>
      </c>
      <c r="H275" s="94" t="s">
        <v>98</v>
      </c>
      <c r="I275" s="94"/>
      <c r="J275" s="94"/>
      <c r="K275" s="94"/>
      <c r="L275" s="94" t="s">
        <v>92</v>
      </c>
      <c r="M275" s="95" t="s">
        <v>32</v>
      </c>
      <c r="N275" s="51">
        <v>195</v>
      </c>
      <c r="O275" s="100" t="s">
        <v>168</v>
      </c>
      <c r="P275" s="95" t="s">
        <v>95</v>
      </c>
      <c r="Q275">
        <f t="shared" si="13"/>
        <v>85</v>
      </c>
      <c r="R275">
        <f t="shared" si="14"/>
        <v>46291</v>
      </c>
    </row>
    <row r="276" spans="1:18" ht="13.5" customHeight="1">
      <c r="A276" s="75" t="str">
        <f t="shared" si="12"/>
        <v>15 108370</v>
      </c>
      <c r="B276" s="86" t="s">
        <v>689</v>
      </c>
      <c r="C276" s="83" t="s">
        <v>122</v>
      </c>
      <c r="D276" s="83">
        <v>3</v>
      </c>
      <c r="E276" s="84" t="s">
        <v>461</v>
      </c>
      <c r="F276" s="85" t="s">
        <v>543</v>
      </c>
      <c r="G276" s="94" t="s">
        <v>93</v>
      </c>
      <c r="H276" s="94" t="s">
        <v>96</v>
      </c>
      <c r="I276" s="94"/>
      <c r="J276" s="94"/>
      <c r="K276" s="94"/>
      <c r="L276" s="94" t="s">
        <v>99</v>
      </c>
      <c r="M276" s="95" t="s">
        <v>572</v>
      </c>
      <c r="N276" s="51">
        <v>154</v>
      </c>
      <c r="O276" s="100" t="s">
        <v>156</v>
      </c>
      <c r="P276" s="95" t="s">
        <v>100</v>
      </c>
      <c r="Q276">
        <f t="shared" si="13"/>
        <v>15</v>
      </c>
      <c r="R276">
        <f t="shared" si="14"/>
        <v>108370</v>
      </c>
    </row>
    <row r="277" spans="1:18" ht="13.5" customHeight="1">
      <c r="A277" s="75" t="str">
        <f t="shared" si="12"/>
        <v>15 108163</v>
      </c>
      <c r="B277" s="86" t="s">
        <v>689</v>
      </c>
      <c r="C277" s="83" t="s">
        <v>122</v>
      </c>
      <c r="D277" s="83">
        <v>3</v>
      </c>
      <c r="E277" s="84" t="s">
        <v>461</v>
      </c>
      <c r="F277" s="85" t="s">
        <v>544</v>
      </c>
      <c r="G277" s="94" t="s">
        <v>93</v>
      </c>
      <c r="H277" s="94" t="s">
        <v>94</v>
      </c>
      <c r="I277" s="94"/>
      <c r="J277" s="94"/>
      <c r="K277" s="94"/>
      <c r="L277" s="94" t="s">
        <v>99</v>
      </c>
      <c r="M277" s="95" t="s">
        <v>573</v>
      </c>
      <c r="N277" s="51">
        <v>159</v>
      </c>
      <c r="O277" s="100" t="s">
        <v>156</v>
      </c>
      <c r="P277" s="95" t="s">
        <v>100</v>
      </c>
      <c r="Q277">
        <f t="shared" si="13"/>
        <v>15</v>
      </c>
      <c r="R277">
        <f t="shared" si="14"/>
        <v>108163</v>
      </c>
    </row>
    <row r="278" spans="1:18" ht="13.5" customHeight="1">
      <c r="A278" s="75" t="str">
        <f t="shared" si="12"/>
        <v>18 114025</v>
      </c>
      <c r="B278" s="86" t="s">
        <v>689</v>
      </c>
      <c r="C278" s="83" t="s">
        <v>121</v>
      </c>
      <c r="D278" s="83">
        <v>235</v>
      </c>
      <c r="E278" s="84" t="s">
        <v>690</v>
      </c>
      <c r="F278" s="85" t="s">
        <v>799</v>
      </c>
      <c r="G278" s="94" t="s">
        <v>99</v>
      </c>
      <c r="H278" s="94" t="s">
        <v>94</v>
      </c>
      <c r="I278" s="94" t="s">
        <v>91</v>
      </c>
      <c r="J278" s="94"/>
      <c r="K278" s="94"/>
      <c r="L278" s="94" t="s">
        <v>92</v>
      </c>
      <c r="M278" s="95" t="s">
        <v>800</v>
      </c>
      <c r="N278" s="51">
        <v>135</v>
      </c>
      <c r="O278" s="100" t="s">
        <v>156</v>
      </c>
      <c r="P278" s="95" t="s">
        <v>95</v>
      </c>
      <c r="Q278">
        <f t="shared" si="13"/>
        <v>18</v>
      </c>
      <c r="R278">
        <f t="shared" si="14"/>
        <v>114025</v>
      </c>
    </row>
    <row r="279" spans="1:18" ht="13.5" customHeight="1">
      <c r="A279" s="75" t="str">
        <f t="shared" si="12"/>
        <v>13 105685</v>
      </c>
      <c r="B279" s="86" t="s">
        <v>689</v>
      </c>
      <c r="C279" s="83" t="s">
        <v>120</v>
      </c>
      <c r="D279" s="83">
        <v>4</v>
      </c>
      <c r="E279" s="84" t="s">
        <v>144</v>
      </c>
      <c r="F279" s="85" t="s">
        <v>402</v>
      </c>
      <c r="G279" s="94" t="s">
        <v>99</v>
      </c>
      <c r="H279" s="94" t="s">
        <v>101</v>
      </c>
      <c r="I279" s="94"/>
      <c r="J279" s="94"/>
      <c r="K279" s="94" t="s">
        <v>108</v>
      </c>
      <c r="L279" s="94" t="s">
        <v>99</v>
      </c>
      <c r="M279" s="95" t="s">
        <v>33</v>
      </c>
      <c r="N279" s="51">
        <v>174</v>
      </c>
      <c r="O279" s="100" t="s">
        <v>153</v>
      </c>
      <c r="P279" s="95" t="s">
        <v>132</v>
      </c>
      <c r="Q279">
        <f t="shared" si="13"/>
        <v>13</v>
      </c>
      <c r="R279">
        <f t="shared" si="14"/>
        <v>105685</v>
      </c>
    </row>
    <row r="280" spans="1:18" ht="13.5" customHeight="1">
      <c r="A280" s="75" t="str">
        <f t="shared" si="12"/>
        <v>17 111548</v>
      </c>
      <c r="B280" s="86" t="s">
        <v>689</v>
      </c>
      <c r="C280" s="83" t="s">
        <v>122</v>
      </c>
      <c r="D280" s="83">
        <v>3</v>
      </c>
      <c r="E280" s="84" t="s">
        <v>596</v>
      </c>
      <c r="F280" s="85" t="s">
        <v>597</v>
      </c>
      <c r="G280" s="94" t="s">
        <v>93</v>
      </c>
      <c r="H280" s="94" t="s">
        <v>98</v>
      </c>
      <c r="I280" s="94"/>
      <c r="J280" s="94"/>
      <c r="K280" s="94"/>
      <c r="L280" s="94" t="s">
        <v>99</v>
      </c>
      <c r="M280" s="95" t="s">
        <v>615</v>
      </c>
      <c r="N280" s="51">
        <v>189</v>
      </c>
      <c r="O280" s="100" t="s">
        <v>153</v>
      </c>
      <c r="P280" s="95" t="s">
        <v>100</v>
      </c>
      <c r="Q280">
        <f t="shared" si="13"/>
        <v>17</v>
      </c>
      <c r="R280">
        <f t="shared" si="14"/>
        <v>111548</v>
      </c>
    </row>
    <row r="281" spans="1:18" ht="13.5" customHeight="1">
      <c r="A281" s="75" t="str">
        <f t="shared" si="12"/>
        <v>10 99486</v>
      </c>
      <c r="B281" s="86" t="s">
        <v>689</v>
      </c>
      <c r="C281" s="83" t="s">
        <v>122</v>
      </c>
      <c r="D281" s="83">
        <v>4</v>
      </c>
      <c r="E281" s="84" t="s">
        <v>263</v>
      </c>
      <c r="F281" s="85" t="s">
        <v>403</v>
      </c>
      <c r="G281" s="94" t="s">
        <v>93</v>
      </c>
      <c r="H281" s="94" t="s">
        <v>656</v>
      </c>
      <c r="I281" s="94"/>
      <c r="J281" s="94"/>
      <c r="K281" s="94"/>
      <c r="L281" s="94" t="s">
        <v>99</v>
      </c>
      <c r="M281" s="95" t="s">
        <v>34</v>
      </c>
      <c r="N281" s="51">
        <v>177</v>
      </c>
      <c r="O281" s="100" t="s">
        <v>153</v>
      </c>
      <c r="P281" s="95" t="s">
        <v>105</v>
      </c>
      <c r="Q281">
        <f t="shared" si="13"/>
        <v>10</v>
      </c>
      <c r="R281">
        <f t="shared" si="14"/>
        <v>99486</v>
      </c>
    </row>
    <row r="282" spans="1:18" ht="13.5" customHeight="1">
      <c r="A282" s="75" t="str">
        <f t="shared" si="12"/>
        <v>11 101423</v>
      </c>
      <c r="B282" s="86" t="s">
        <v>689</v>
      </c>
      <c r="C282" s="83" t="s">
        <v>122</v>
      </c>
      <c r="D282" s="83">
        <v>3</v>
      </c>
      <c r="E282" s="84" t="s">
        <v>137</v>
      </c>
      <c r="F282" s="85" t="s">
        <v>404</v>
      </c>
      <c r="G282" s="94" t="s">
        <v>93</v>
      </c>
      <c r="H282" s="94" t="s">
        <v>98</v>
      </c>
      <c r="I282" s="94"/>
      <c r="J282" s="94"/>
      <c r="K282" s="94"/>
      <c r="L282" s="94" t="s">
        <v>99</v>
      </c>
      <c r="M282" s="95" t="s">
        <v>35</v>
      </c>
      <c r="N282" s="51">
        <v>141</v>
      </c>
      <c r="O282" s="100" t="s">
        <v>156</v>
      </c>
      <c r="P282" s="95" t="s">
        <v>100</v>
      </c>
      <c r="Q282">
        <f t="shared" si="13"/>
        <v>11</v>
      </c>
      <c r="R282">
        <f t="shared" si="14"/>
        <v>101423</v>
      </c>
    </row>
    <row r="283" spans="1:18" ht="13.5" customHeight="1">
      <c r="A283" s="75" t="str">
        <f t="shared" si="12"/>
        <v>10 99487</v>
      </c>
      <c r="B283" s="86" t="s">
        <v>689</v>
      </c>
      <c r="C283" s="83" t="s">
        <v>122</v>
      </c>
      <c r="D283" s="83">
        <v>3</v>
      </c>
      <c r="E283" s="84" t="s">
        <v>263</v>
      </c>
      <c r="F283" s="85" t="s">
        <v>405</v>
      </c>
      <c r="G283" s="94" t="s">
        <v>93</v>
      </c>
      <c r="H283" s="94" t="s">
        <v>94</v>
      </c>
      <c r="I283" s="94"/>
      <c r="J283" s="94"/>
      <c r="K283" s="94"/>
      <c r="L283" s="94" t="s">
        <v>99</v>
      </c>
      <c r="M283" s="95" t="s">
        <v>36</v>
      </c>
      <c r="N283" s="51">
        <v>182</v>
      </c>
      <c r="O283" s="100" t="s">
        <v>153</v>
      </c>
      <c r="P283" s="95" t="s">
        <v>100</v>
      </c>
      <c r="Q283">
        <f t="shared" si="13"/>
        <v>10</v>
      </c>
      <c r="R283">
        <f t="shared" si="14"/>
        <v>99487</v>
      </c>
    </row>
    <row r="284" spans="1:18" ht="13.5" customHeight="1">
      <c r="A284" s="75" t="str">
        <f t="shared" si="12"/>
        <v>17 111882</v>
      </c>
      <c r="B284" s="86" t="s">
        <v>689</v>
      </c>
      <c r="C284" s="83" t="s">
        <v>120</v>
      </c>
      <c r="D284" s="83">
        <v>5</v>
      </c>
      <c r="E284" s="84" t="s">
        <v>596</v>
      </c>
      <c r="F284" s="85" t="s">
        <v>648</v>
      </c>
      <c r="G284" s="94" t="s">
        <v>93</v>
      </c>
      <c r="H284" s="94" t="s">
        <v>94</v>
      </c>
      <c r="I284" s="94"/>
      <c r="J284" s="94"/>
      <c r="K284" s="94"/>
      <c r="L284" s="94" t="s">
        <v>99</v>
      </c>
      <c r="M284" s="95" t="s">
        <v>681</v>
      </c>
      <c r="N284" s="51">
        <v>157</v>
      </c>
      <c r="O284" s="100" t="s">
        <v>156</v>
      </c>
      <c r="P284" s="95" t="s">
        <v>142</v>
      </c>
      <c r="Q284">
        <f t="shared" si="13"/>
        <v>17</v>
      </c>
      <c r="R284">
        <f t="shared" si="14"/>
        <v>111882</v>
      </c>
    </row>
    <row r="285" spans="1:18" ht="13.5" customHeight="1">
      <c r="A285" s="75" t="str">
        <f t="shared" si="12"/>
        <v>15 107289</v>
      </c>
      <c r="B285" s="86" t="s">
        <v>689</v>
      </c>
      <c r="C285" s="83" t="s">
        <v>121</v>
      </c>
      <c r="D285" s="83">
        <v>235</v>
      </c>
      <c r="E285" s="84" t="s">
        <v>461</v>
      </c>
      <c r="F285" s="85" t="s">
        <v>482</v>
      </c>
      <c r="G285" s="94" t="s">
        <v>99</v>
      </c>
      <c r="H285" s="94" t="s">
        <v>94</v>
      </c>
      <c r="I285" s="94"/>
      <c r="J285" s="94"/>
      <c r="K285" s="94"/>
      <c r="L285" s="94" t="s">
        <v>99</v>
      </c>
      <c r="M285" s="95" t="s">
        <v>801</v>
      </c>
      <c r="N285" s="51">
        <v>174</v>
      </c>
      <c r="O285" s="100" t="s">
        <v>153</v>
      </c>
      <c r="P285" s="95" t="s">
        <v>95</v>
      </c>
      <c r="Q285">
        <f t="shared" si="13"/>
        <v>15</v>
      </c>
      <c r="R285">
        <f t="shared" si="14"/>
        <v>107289</v>
      </c>
    </row>
    <row r="286" spans="1:18" ht="13.5" customHeight="1">
      <c r="A286" s="75" t="str">
        <f t="shared" si="12"/>
        <v>18 113810</v>
      </c>
      <c r="B286" s="86" t="s">
        <v>689</v>
      </c>
      <c r="C286" s="83" t="s">
        <v>121</v>
      </c>
      <c r="D286" s="83">
        <v>235</v>
      </c>
      <c r="E286" s="84" t="s">
        <v>690</v>
      </c>
      <c r="F286" s="85" t="s">
        <v>802</v>
      </c>
      <c r="G286" s="94" t="s">
        <v>93</v>
      </c>
      <c r="H286" s="94" t="s">
        <v>94</v>
      </c>
      <c r="I286" s="94" t="s">
        <v>91</v>
      </c>
      <c r="J286" s="94"/>
      <c r="K286" s="94"/>
      <c r="L286" s="94" t="s">
        <v>92</v>
      </c>
      <c r="M286" s="95" t="s">
        <v>803</v>
      </c>
      <c r="N286" s="51">
        <v>113</v>
      </c>
      <c r="O286" s="100" t="s">
        <v>156</v>
      </c>
      <c r="P286" s="95" t="s">
        <v>95</v>
      </c>
      <c r="Q286">
        <f t="shared" si="13"/>
        <v>18</v>
      </c>
      <c r="R286">
        <f t="shared" si="14"/>
        <v>113810</v>
      </c>
    </row>
    <row r="287" spans="1:18" ht="13.5" customHeight="1">
      <c r="A287" s="75" t="str">
        <f t="shared" si="12"/>
        <v>17 111771</v>
      </c>
      <c r="B287" s="86" t="s">
        <v>689</v>
      </c>
      <c r="C287" s="83" t="s">
        <v>121</v>
      </c>
      <c r="D287" s="83">
        <v>475</v>
      </c>
      <c r="E287" s="84" t="s">
        <v>596</v>
      </c>
      <c r="F287" s="85" t="s">
        <v>649</v>
      </c>
      <c r="G287" s="94" t="s">
        <v>93</v>
      </c>
      <c r="H287" s="94" t="s">
        <v>149</v>
      </c>
      <c r="I287" s="94"/>
      <c r="J287" s="94"/>
      <c r="K287" s="94"/>
      <c r="L287" s="94" t="s">
        <v>99</v>
      </c>
      <c r="M287" s="95" t="s">
        <v>682</v>
      </c>
      <c r="N287" s="51">
        <v>102</v>
      </c>
      <c r="O287" s="100" t="s">
        <v>578</v>
      </c>
      <c r="P287" s="95" t="s">
        <v>102</v>
      </c>
      <c r="Q287">
        <f t="shared" si="13"/>
        <v>17</v>
      </c>
      <c r="R287">
        <f t="shared" si="14"/>
        <v>111771</v>
      </c>
    </row>
    <row r="288" spans="1:18" ht="13.5" customHeight="1">
      <c r="A288" s="75" t="str">
        <f t="shared" si="12"/>
        <v>85 25087</v>
      </c>
      <c r="B288" s="86" t="s">
        <v>689</v>
      </c>
      <c r="C288" s="83" t="s">
        <v>122</v>
      </c>
      <c r="D288" s="83">
        <v>3</v>
      </c>
      <c r="E288" s="84" t="s">
        <v>133</v>
      </c>
      <c r="F288" s="85" t="s">
        <v>406</v>
      </c>
      <c r="G288" s="94" t="s">
        <v>99</v>
      </c>
      <c r="H288" s="94" t="s">
        <v>101</v>
      </c>
      <c r="I288" s="94"/>
      <c r="J288" s="94"/>
      <c r="K288" s="94"/>
      <c r="L288" s="94" t="s">
        <v>99</v>
      </c>
      <c r="M288" s="95" t="s">
        <v>37</v>
      </c>
      <c r="N288" s="51">
        <v>164</v>
      </c>
      <c r="O288" s="100" t="s">
        <v>153</v>
      </c>
      <c r="P288" s="95" t="s">
        <v>100</v>
      </c>
      <c r="Q288">
        <f t="shared" si="13"/>
        <v>85</v>
      </c>
      <c r="R288">
        <f t="shared" si="14"/>
        <v>25087</v>
      </c>
    </row>
    <row r="289" spans="1:18" ht="13.5" customHeight="1">
      <c r="A289" s="75" t="str">
        <f t="shared" si="12"/>
        <v>85 41915</v>
      </c>
      <c r="B289" s="86" t="s">
        <v>689</v>
      </c>
      <c r="C289" s="83" t="s">
        <v>122</v>
      </c>
      <c r="D289" s="83">
        <v>3</v>
      </c>
      <c r="E289" s="84" t="s">
        <v>133</v>
      </c>
      <c r="F289" s="85" t="s">
        <v>407</v>
      </c>
      <c r="G289" s="94" t="s">
        <v>93</v>
      </c>
      <c r="H289" s="94" t="s">
        <v>98</v>
      </c>
      <c r="I289" s="94"/>
      <c r="J289" s="94"/>
      <c r="K289" s="94"/>
      <c r="L289" s="94" t="s">
        <v>99</v>
      </c>
      <c r="M289" s="95" t="s">
        <v>38</v>
      </c>
      <c r="N289" s="51">
        <v>171</v>
      </c>
      <c r="O289" s="100" t="s">
        <v>156</v>
      </c>
      <c r="P289" s="95" t="s">
        <v>100</v>
      </c>
      <c r="Q289">
        <f t="shared" si="13"/>
        <v>85</v>
      </c>
      <c r="R289">
        <f t="shared" si="14"/>
        <v>41915</v>
      </c>
    </row>
    <row r="290" spans="1:18" ht="13.5" customHeight="1">
      <c r="A290" s="75" t="str">
        <f t="shared" si="12"/>
        <v>3 65217</v>
      </c>
      <c r="B290" s="86" t="s">
        <v>689</v>
      </c>
      <c r="C290" s="83" t="s">
        <v>120</v>
      </c>
      <c r="D290" s="83">
        <v>621</v>
      </c>
      <c r="E290" s="84" t="s">
        <v>275</v>
      </c>
      <c r="F290" s="85" t="s">
        <v>804</v>
      </c>
      <c r="G290" s="94" t="s">
        <v>99</v>
      </c>
      <c r="H290" s="94" t="s">
        <v>101</v>
      </c>
      <c r="I290" s="94"/>
      <c r="J290" s="94"/>
      <c r="K290" s="94"/>
      <c r="L290" s="94" t="s">
        <v>99</v>
      </c>
      <c r="M290" s="95" t="s">
        <v>805</v>
      </c>
      <c r="N290" s="51">
        <v>149</v>
      </c>
      <c r="O290" s="100" t="s">
        <v>156</v>
      </c>
      <c r="P290" s="95" t="s">
        <v>658</v>
      </c>
      <c r="Q290">
        <f t="shared" si="13"/>
        <v>3</v>
      </c>
      <c r="R290">
        <f t="shared" si="14"/>
        <v>65217</v>
      </c>
    </row>
    <row r="291" spans="1:18" ht="13.5" customHeight="1">
      <c r="A291" s="75" t="str">
        <f t="shared" si="12"/>
        <v>87 53795</v>
      </c>
      <c r="B291" s="86" t="s">
        <v>689</v>
      </c>
      <c r="C291" s="83" t="s">
        <v>121</v>
      </c>
      <c r="D291" s="83">
        <v>476</v>
      </c>
      <c r="E291" s="84" t="s">
        <v>130</v>
      </c>
      <c r="F291" s="85" t="s">
        <v>806</v>
      </c>
      <c r="G291" s="94" t="s">
        <v>93</v>
      </c>
      <c r="H291" s="94" t="s">
        <v>101</v>
      </c>
      <c r="I291" s="94"/>
      <c r="J291" s="94"/>
      <c r="K291" s="94"/>
      <c r="L291" s="94" t="s">
        <v>92</v>
      </c>
      <c r="M291" s="95" t="s">
        <v>807</v>
      </c>
      <c r="N291" s="51">
        <v>149</v>
      </c>
      <c r="O291" s="100" t="s">
        <v>156</v>
      </c>
      <c r="P291" s="95" t="s">
        <v>107</v>
      </c>
      <c r="Q291">
        <f t="shared" si="13"/>
        <v>87</v>
      </c>
      <c r="R291">
        <f t="shared" si="14"/>
        <v>53795</v>
      </c>
    </row>
    <row r="292" spans="1:18" ht="13.5" customHeight="1">
      <c r="A292" s="75" t="str">
        <f t="shared" si="12"/>
        <v>7 93425</v>
      </c>
      <c r="B292" s="86" t="s">
        <v>689</v>
      </c>
      <c r="C292" s="83" t="s">
        <v>122</v>
      </c>
      <c r="D292" s="83">
        <v>3</v>
      </c>
      <c r="E292" s="84" t="s">
        <v>270</v>
      </c>
      <c r="F292" s="85" t="s">
        <v>408</v>
      </c>
      <c r="G292" s="94" t="s">
        <v>93</v>
      </c>
      <c r="H292" s="94" t="s">
        <v>94</v>
      </c>
      <c r="I292" s="94"/>
      <c r="J292" s="94"/>
      <c r="K292" s="94"/>
      <c r="L292" s="94" t="s">
        <v>99</v>
      </c>
      <c r="M292" s="95" t="s">
        <v>39</v>
      </c>
      <c r="N292" s="51">
        <v>166</v>
      </c>
      <c r="O292" s="100" t="s">
        <v>156</v>
      </c>
      <c r="P292" s="95" t="s">
        <v>100</v>
      </c>
      <c r="Q292">
        <f t="shared" si="13"/>
        <v>7</v>
      </c>
      <c r="R292">
        <f t="shared" si="14"/>
        <v>93425</v>
      </c>
    </row>
    <row r="293" spans="1:18" ht="13.5" customHeight="1">
      <c r="A293" s="75" t="str">
        <f t="shared" si="12"/>
        <v>3 65218</v>
      </c>
      <c r="B293" s="86" t="s">
        <v>689</v>
      </c>
      <c r="C293" s="83" t="s">
        <v>121</v>
      </c>
      <c r="D293" s="83">
        <v>235</v>
      </c>
      <c r="E293" s="84" t="s">
        <v>275</v>
      </c>
      <c r="F293" s="85" t="s">
        <v>409</v>
      </c>
      <c r="G293" s="94" t="s">
        <v>93</v>
      </c>
      <c r="H293" s="94" t="s">
        <v>98</v>
      </c>
      <c r="I293" s="94"/>
      <c r="J293" s="94"/>
      <c r="K293" s="94"/>
      <c r="L293" s="94" t="s">
        <v>92</v>
      </c>
      <c r="M293" s="95" t="s">
        <v>40</v>
      </c>
      <c r="N293" s="51">
        <v>162</v>
      </c>
      <c r="O293" s="100" t="s">
        <v>156</v>
      </c>
      <c r="P293" s="95" t="s">
        <v>95</v>
      </c>
      <c r="Q293">
        <f t="shared" si="13"/>
        <v>3</v>
      </c>
      <c r="R293">
        <f t="shared" si="14"/>
        <v>65218</v>
      </c>
    </row>
    <row r="294" spans="1:18" ht="13.5" customHeight="1">
      <c r="A294" s="75" t="str">
        <f t="shared" si="12"/>
        <v>11 101481</v>
      </c>
      <c r="B294" s="86" t="s">
        <v>689</v>
      </c>
      <c r="C294" s="83" t="s">
        <v>121</v>
      </c>
      <c r="D294" s="83">
        <v>235</v>
      </c>
      <c r="E294" s="84" t="s">
        <v>137</v>
      </c>
      <c r="F294" s="85" t="s">
        <v>410</v>
      </c>
      <c r="G294" s="94" t="s">
        <v>93</v>
      </c>
      <c r="H294" s="94" t="s">
        <v>94</v>
      </c>
      <c r="I294" s="94"/>
      <c r="J294" s="94"/>
      <c r="K294" s="94"/>
      <c r="L294" s="94" t="s">
        <v>92</v>
      </c>
      <c r="M294" s="95" t="s">
        <v>41</v>
      </c>
      <c r="N294" s="51">
        <v>134</v>
      </c>
      <c r="O294" s="100" t="s">
        <v>156</v>
      </c>
      <c r="P294" s="95" t="s">
        <v>95</v>
      </c>
      <c r="Q294">
        <f t="shared" si="13"/>
        <v>11</v>
      </c>
      <c r="R294">
        <f t="shared" si="14"/>
        <v>101481</v>
      </c>
    </row>
    <row r="295" spans="1:18" ht="13.5" customHeight="1">
      <c r="A295" s="75" t="str">
        <f t="shared" si="12"/>
        <v>3 65219</v>
      </c>
      <c r="B295" s="86" t="s">
        <v>689</v>
      </c>
      <c r="C295" s="83" t="s">
        <v>121</v>
      </c>
      <c r="D295" s="83">
        <v>235</v>
      </c>
      <c r="E295" s="84" t="s">
        <v>275</v>
      </c>
      <c r="F295" s="85" t="s">
        <v>411</v>
      </c>
      <c r="G295" s="94" t="s">
        <v>99</v>
      </c>
      <c r="H295" s="94" t="s">
        <v>96</v>
      </c>
      <c r="I295" s="94"/>
      <c r="J295" s="94"/>
      <c r="K295" s="94"/>
      <c r="L295" s="94" t="s">
        <v>92</v>
      </c>
      <c r="M295" s="95" t="s">
        <v>42</v>
      </c>
      <c r="N295" s="51">
        <v>149</v>
      </c>
      <c r="O295" s="100" t="s">
        <v>156</v>
      </c>
      <c r="P295" s="95" t="s">
        <v>95</v>
      </c>
      <c r="Q295">
        <f t="shared" si="13"/>
        <v>3</v>
      </c>
      <c r="R295">
        <f t="shared" si="14"/>
        <v>65219</v>
      </c>
    </row>
    <row r="296" spans="1:18" ht="13.5" customHeight="1">
      <c r="A296" s="75" t="str">
        <f t="shared" si="12"/>
        <v>12 103899</v>
      </c>
      <c r="B296" s="86" t="s">
        <v>689</v>
      </c>
      <c r="C296" s="83" t="s">
        <v>120</v>
      </c>
      <c r="D296" s="83">
        <v>5</v>
      </c>
      <c r="E296" s="84" t="s">
        <v>136</v>
      </c>
      <c r="F296" s="85" t="s">
        <v>412</v>
      </c>
      <c r="G296" s="94" t="s">
        <v>99</v>
      </c>
      <c r="H296" s="94" t="s">
        <v>101</v>
      </c>
      <c r="I296" s="94"/>
      <c r="J296" s="94"/>
      <c r="K296" s="94"/>
      <c r="L296" s="94" t="s">
        <v>92</v>
      </c>
      <c r="M296" s="95" t="s">
        <v>43</v>
      </c>
      <c r="N296" s="51">
        <v>134</v>
      </c>
      <c r="O296" s="100" t="s">
        <v>156</v>
      </c>
      <c r="P296" s="95" t="s">
        <v>142</v>
      </c>
      <c r="Q296">
        <f t="shared" si="13"/>
        <v>12</v>
      </c>
      <c r="R296">
        <f t="shared" si="14"/>
        <v>103899</v>
      </c>
    </row>
    <row r="297" spans="1:18" ht="13.5" customHeight="1">
      <c r="A297" s="75" t="str">
        <f t="shared" si="12"/>
        <v>89 58886</v>
      </c>
      <c r="B297" s="86" t="s">
        <v>689</v>
      </c>
      <c r="C297" s="83" t="s">
        <v>121</v>
      </c>
      <c r="D297" s="83">
        <v>235</v>
      </c>
      <c r="E297" s="84" t="s">
        <v>128</v>
      </c>
      <c r="F297" s="85" t="s">
        <v>413</v>
      </c>
      <c r="G297" s="94" t="s">
        <v>93</v>
      </c>
      <c r="H297" s="94" t="s">
        <v>98</v>
      </c>
      <c r="I297" s="94"/>
      <c r="J297" s="94"/>
      <c r="K297" s="94"/>
      <c r="L297" s="94" t="s">
        <v>92</v>
      </c>
      <c r="M297" s="95" t="s">
        <v>44</v>
      </c>
      <c r="N297" s="51">
        <v>182</v>
      </c>
      <c r="O297" s="100" t="s">
        <v>153</v>
      </c>
      <c r="P297" s="95" t="s">
        <v>95</v>
      </c>
      <c r="Q297">
        <f t="shared" si="13"/>
        <v>89</v>
      </c>
      <c r="R297">
        <f t="shared" si="14"/>
        <v>58886</v>
      </c>
    </row>
    <row r="298" spans="1:18" ht="13.5" customHeight="1">
      <c r="A298" s="75" t="str">
        <f t="shared" si="12"/>
        <v>4 86271</v>
      </c>
      <c r="B298" s="86" t="s">
        <v>689</v>
      </c>
      <c r="C298" s="83" t="s">
        <v>121</v>
      </c>
      <c r="D298" s="83">
        <v>235</v>
      </c>
      <c r="E298" s="84" t="s">
        <v>357</v>
      </c>
      <c r="F298" s="85" t="s">
        <v>414</v>
      </c>
      <c r="G298" s="94" t="s">
        <v>99</v>
      </c>
      <c r="H298" s="94" t="s">
        <v>96</v>
      </c>
      <c r="I298" s="94"/>
      <c r="J298" s="94"/>
      <c r="K298" s="94"/>
      <c r="L298" s="94" t="s">
        <v>92</v>
      </c>
      <c r="M298" s="95" t="s">
        <v>45</v>
      </c>
      <c r="N298" s="51">
        <v>151</v>
      </c>
      <c r="O298" s="100" t="s">
        <v>156</v>
      </c>
      <c r="P298" s="95" t="s">
        <v>95</v>
      </c>
      <c r="Q298">
        <f t="shared" si="13"/>
        <v>4</v>
      </c>
      <c r="R298">
        <f t="shared" si="14"/>
        <v>86271</v>
      </c>
    </row>
    <row r="299" spans="1:18" ht="13.5" customHeight="1">
      <c r="A299" s="75" t="str">
        <f t="shared" si="12"/>
        <v>5 89240</v>
      </c>
      <c r="B299" s="86" t="s">
        <v>689</v>
      </c>
      <c r="C299" s="83" t="s">
        <v>121</v>
      </c>
      <c r="D299" s="83">
        <v>235</v>
      </c>
      <c r="E299" s="84" t="s">
        <v>258</v>
      </c>
      <c r="F299" s="85" t="s">
        <v>545</v>
      </c>
      <c r="G299" s="94" t="s">
        <v>93</v>
      </c>
      <c r="H299" s="94" t="s">
        <v>94</v>
      </c>
      <c r="I299" s="94"/>
      <c r="J299" s="94"/>
      <c r="K299" s="94"/>
      <c r="L299" s="94" t="s">
        <v>99</v>
      </c>
      <c r="M299" s="95" t="s">
        <v>508</v>
      </c>
      <c r="N299" s="51">
        <v>189</v>
      </c>
      <c r="O299" s="100" t="s">
        <v>153</v>
      </c>
      <c r="P299" s="95" t="s">
        <v>95</v>
      </c>
      <c r="Q299">
        <f t="shared" si="13"/>
        <v>5</v>
      </c>
      <c r="R299">
        <f t="shared" si="14"/>
        <v>89240</v>
      </c>
    </row>
    <row r="300" spans="1:18" ht="13.5" customHeight="1">
      <c r="A300" s="75" t="str">
        <f t="shared" si="12"/>
        <v>17 111639</v>
      </c>
      <c r="B300" s="86" t="s">
        <v>689</v>
      </c>
      <c r="C300" s="83" t="s">
        <v>120</v>
      </c>
      <c r="D300" s="83">
        <v>5</v>
      </c>
      <c r="E300" s="84" t="s">
        <v>596</v>
      </c>
      <c r="F300" s="85" t="s">
        <v>650</v>
      </c>
      <c r="G300" s="94" t="s">
        <v>93</v>
      </c>
      <c r="H300" s="94" t="s">
        <v>101</v>
      </c>
      <c r="I300" s="94"/>
      <c r="J300" s="94" t="s">
        <v>92</v>
      </c>
      <c r="K300" s="94"/>
      <c r="L300" s="94" t="s">
        <v>99</v>
      </c>
      <c r="M300" s="95" t="s">
        <v>683</v>
      </c>
      <c r="N300" s="51">
        <v>147</v>
      </c>
      <c r="O300" s="100" t="s">
        <v>156</v>
      </c>
      <c r="P300" s="95" t="s">
        <v>142</v>
      </c>
      <c r="Q300">
        <f t="shared" si="13"/>
        <v>17</v>
      </c>
      <c r="R300">
        <f t="shared" si="14"/>
        <v>111639</v>
      </c>
    </row>
    <row r="301" spans="1:18" ht="13.5" customHeight="1">
      <c r="A301" s="75" t="str">
        <f t="shared" si="12"/>
        <v>87 53375</v>
      </c>
      <c r="B301" s="86" t="s">
        <v>689</v>
      </c>
      <c r="C301" s="83" t="s">
        <v>120</v>
      </c>
      <c r="D301" s="83">
        <v>621</v>
      </c>
      <c r="E301" s="84" t="s">
        <v>130</v>
      </c>
      <c r="F301" s="85" t="s">
        <v>651</v>
      </c>
      <c r="G301" s="94" t="s">
        <v>93</v>
      </c>
      <c r="H301" s="94" t="s">
        <v>98</v>
      </c>
      <c r="I301" s="94"/>
      <c r="J301" s="94"/>
      <c r="K301" s="94"/>
      <c r="L301" s="94" t="s">
        <v>99</v>
      </c>
      <c r="M301" s="95" t="s">
        <v>684</v>
      </c>
      <c r="N301" s="51">
        <v>173</v>
      </c>
      <c r="O301" s="100" t="s">
        <v>156</v>
      </c>
      <c r="P301" s="95" t="s">
        <v>658</v>
      </c>
      <c r="Q301">
        <f t="shared" si="13"/>
        <v>87</v>
      </c>
      <c r="R301">
        <f t="shared" si="14"/>
        <v>53375</v>
      </c>
    </row>
    <row r="302" spans="1:18" ht="13.5" customHeight="1">
      <c r="A302" s="75" t="str">
        <f t="shared" si="12"/>
        <v>99 61768</v>
      </c>
      <c r="B302" s="86" t="s">
        <v>689</v>
      </c>
      <c r="C302" s="83" t="s">
        <v>121</v>
      </c>
      <c r="D302" s="83">
        <v>235</v>
      </c>
      <c r="E302" s="84" t="s">
        <v>135</v>
      </c>
      <c r="F302" s="85" t="s">
        <v>415</v>
      </c>
      <c r="G302" s="94" t="s">
        <v>93</v>
      </c>
      <c r="H302" s="94" t="s">
        <v>98</v>
      </c>
      <c r="I302" s="94"/>
      <c r="J302" s="94"/>
      <c r="K302" s="94"/>
      <c r="L302" s="94" t="s">
        <v>92</v>
      </c>
      <c r="M302" s="95" t="s">
        <v>46</v>
      </c>
      <c r="N302" s="51">
        <v>196</v>
      </c>
      <c r="O302" s="100" t="s">
        <v>168</v>
      </c>
      <c r="P302" s="95" t="s">
        <v>95</v>
      </c>
      <c r="Q302">
        <f t="shared" si="13"/>
        <v>99</v>
      </c>
      <c r="R302">
        <f t="shared" si="14"/>
        <v>61768</v>
      </c>
    </row>
    <row r="303" spans="1:18" ht="13.5" customHeight="1">
      <c r="A303" s="75" t="str">
        <f t="shared" si="12"/>
        <v>11 102916</v>
      </c>
      <c r="B303" s="86" t="s">
        <v>689</v>
      </c>
      <c r="C303" s="83" t="s">
        <v>120</v>
      </c>
      <c r="D303" s="83">
        <v>4</v>
      </c>
      <c r="E303" s="84" t="s">
        <v>137</v>
      </c>
      <c r="F303" s="85" t="s">
        <v>416</v>
      </c>
      <c r="G303" s="94" t="s">
        <v>93</v>
      </c>
      <c r="H303" s="94" t="s">
        <v>98</v>
      </c>
      <c r="I303" s="94"/>
      <c r="J303" s="94"/>
      <c r="K303" s="94" t="s">
        <v>108</v>
      </c>
      <c r="L303" s="94" t="s">
        <v>99</v>
      </c>
      <c r="M303" s="95" t="s">
        <v>47</v>
      </c>
      <c r="N303" s="51">
        <v>149</v>
      </c>
      <c r="O303" s="100" t="s">
        <v>156</v>
      </c>
      <c r="P303" s="95" t="s">
        <v>132</v>
      </c>
      <c r="Q303">
        <f t="shared" si="13"/>
        <v>11</v>
      </c>
      <c r="R303">
        <f t="shared" si="14"/>
        <v>102916</v>
      </c>
    </row>
    <row r="304" spans="1:18" ht="13.5" customHeight="1">
      <c r="A304" s="75" t="str">
        <f t="shared" si="12"/>
        <v>11 101567</v>
      </c>
      <c r="B304" s="86" t="s">
        <v>689</v>
      </c>
      <c r="C304" s="83" t="s">
        <v>121</v>
      </c>
      <c r="D304" s="83">
        <v>476</v>
      </c>
      <c r="E304" s="84" t="s">
        <v>137</v>
      </c>
      <c r="F304" s="85" t="s">
        <v>417</v>
      </c>
      <c r="G304" s="94" t="s">
        <v>99</v>
      </c>
      <c r="H304" s="94" t="s">
        <v>98</v>
      </c>
      <c r="I304" s="94"/>
      <c r="J304" s="94"/>
      <c r="K304" s="94"/>
      <c r="L304" s="94" t="s">
        <v>99</v>
      </c>
      <c r="M304" s="95" t="s">
        <v>48</v>
      </c>
      <c r="N304" s="51">
        <v>125</v>
      </c>
      <c r="O304" s="100" t="s">
        <v>156</v>
      </c>
      <c r="P304" s="95" t="s">
        <v>107</v>
      </c>
      <c r="Q304">
        <f t="shared" si="13"/>
        <v>11</v>
      </c>
      <c r="R304">
        <f t="shared" si="14"/>
        <v>101567</v>
      </c>
    </row>
    <row r="305" spans="1:18" ht="13.5" customHeight="1">
      <c r="A305" s="75" t="str">
        <f t="shared" si="12"/>
        <v>11 101568</v>
      </c>
      <c r="B305" s="86" t="s">
        <v>689</v>
      </c>
      <c r="C305" s="83" t="s">
        <v>121</v>
      </c>
      <c r="D305" s="83">
        <v>476</v>
      </c>
      <c r="E305" s="84" t="s">
        <v>137</v>
      </c>
      <c r="F305" s="85" t="s">
        <v>509</v>
      </c>
      <c r="G305" s="94" t="s">
        <v>93</v>
      </c>
      <c r="H305" s="94" t="s">
        <v>98</v>
      </c>
      <c r="I305" s="94"/>
      <c r="J305" s="94"/>
      <c r="K305" s="94"/>
      <c r="L305" s="94" t="s">
        <v>99</v>
      </c>
      <c r="M305" s="95" t="s">
        <v>510</v>
      </c>
      <c r="N305" s="51">
        <v>189</v>
      </c>
      <c r="O305" s="100" t="s">
        <v>153</v>
      </c>
      <c r="P305" s="95" t="s">
        <v>107</v>
      </c>
      <c r="Q305">
        <f t="shared" si="13"/>
        <v>11</v>
      </c>
      <c r="R305">
        <f t="shared" si="14"/>
        <v>101568</v>
      </c>
    </row>
    <row r="306" spans="1:18" ht="13.5" customHeight="1">
      <c r="A306" s="75" t="str">
        <f t="shared" si="12"/>
        <v>18 114385</v>
      </c>
      <c r="B306" s="86" t="s">
        <v>689</v>
      </c>
      <c r="C306" s="83" t="s">
        <v>122</v>
      </c>
      <c r="D306" s="83">
        <v>4</v>
      </c>
      <c r="E306" s="84" t="s">
        <v>690</v>
      </c>
      <c r="F306" s="85" t="s">
        <v>808</v>
      </c>
      <c r="G306" s="94" t="s">
        <v>93</v>
      </c>
      <c r="H306" s="94" t="s">
        <v>149</v>
      </c>
      <c r="I306" s="94" t="s">
        <v>91</v>
      </c>
      <c r="J306" s="94"/>
      <c r="K306" s="94"/>
      <c r="L306" s="94" t="s">
        <v>99</v>
      </c>
      <c r="M306" s="95" t="s">
        <v>809</v>
      </c>
      <c r="N306" s="51">
        <v>150</v>
      </c>
      <c r="O306" s="100" t="s">
        <v>578</v>
      </c>
      <c r="P306" s="95" t="s">
        <v>105</v>
      </c>
      <c r="Q306">
        <f t="shared" si="13"/>
        <v>18</v>
      </c>
      <c r="R306">
        <f t="shared" si="14"/>
        <v>114385</v>
      </c>
    </row>
    <row r="307" spans="1:18" ht="13.5" customHeight="1">
      <c r="A307" s="75" t="str">
        <f t="shared" si="12"/>
        <v>3 12910</v>
      </c>
      <c r="B307" s="86" t="s">
        <v>689</v>
      </c>
      <c r="C307" s="83" t="s">
        <v>122</v>
      </c>
      <c r="D307" s="83">
        <v>3</v>
      </c>
      <c r="E307" s="84" t="s">
        <v>275</v>
      </c>
      <c r="F307" s="85" t="s">
        <v>546</v>
      </c>
      <c r="G307" s="94" t="s">
        <v>93</v>
      </c>
      <c r="H307" s="94" t="s">
        <v>101</v>
      </c>
      <c r="I307" s="94"/>
      <c r="J307" s="94"/>
      <c r="K307" s="94"/>
      <c r="L307" s="94" t="s">
        <v>99</v>
      </c>
      <c r="M307" s="95" t="s">
        <v>574</v>
      </c>
      <c r="N307" s="51">
        <v>177</v>
      </c>
      <c r="O307" s="100" t="s">
        <v>153</v>
      </c>
      <c r="P307" s="95" t="s">
        <v>100</v>
      </c>
      <c r="Q307">
        <f t="shared" si="13"/>
        <v>3</v>
      </c>
      <c r="R307">
        <f t="shared" si="14"/>
        <v>12910</v>
      </c>
    </row>
    <row r="308" spans="1:18" ht="13.5" customHeight="1">
      <c r="A308" s="75" t="str">
        <f t="shared" si="12"/>
        <v>10 99569</v>
      </c>
      <c r="B308" s="86" t="s">
        <v>689</v>
      </c>
      <c r="C308" s="83" t="s">
        <v>122</v>
      </c>
      <c r="D308" s="83">
        <v>3</v>
      </c>
      <c r="E308" s="84" t="s">
        <v>263</v>
      </c>
      <c r="F308" s="85" t="s">
        <v>547</v>
      </c>
      <c r="G308" s="94" t="s">
        <v>93</v>
      </c>
      <c r="H308" s="94" t="s">
        <v>94</v>
      </c>
      <c r="I308" s="94"/>
      <c r="J308" s="94"/>
      <c r="K308" s="94"/>
      <c r="L308" s="94" t="s">
        <v>99</v>
      </c>
      <c r="M308" s="95" t="s">
        <v>575</v>
      </c>
      <c r="N308" s="51">
        <v>172</v>
      </c>
      <c r="O308" s="100" t="s">
        <v>156</v>
      </c>
      <c r="P308" s="95" t="s">
        <v>100</v>
      </c>
      <c r="Q308">
        <f t="shared" si="13"/>
        <v>10</v>
      </c>
      <c r="R308">
        <f t="shared" si="14"/>
        <v>99569</v>
      </c>
    </row>
    <row r="309" spans="1:18" ht="13.5" customHeight="1">
      <c r="A309" s="75" t="str">
        <f t="shared" si="12"/>
        <v>9 98275</v>
      </c>
      <c r="B309" s="86" t="s">
        <v>689</v>
      </c>
      <c r="C309" s="83" t="s">
        <v>122</v>
      </c>
      <c r="D309" s="83">
        <v>3</v>
      </c>
      <c r="E309" s="84" t="s">
        <v>262</v>
      </c>
      <c r="F309" s="85" t="s">
        <v>418</v>
      </c>
      <c r="G309" s="94" t="s">
        <v>93</v>
      </c>
      <c r="H309" s="94" t="s">
        <v>96</v>
      </c>
      <c r="I309" s="94"/>
      <c r="J309" s="94"/>
      <c r="K309" s="94"/>
      <c r="L309" s="94" t="s">
        <v>99</v>
      </c>
      <c r="M309" s="95" t="s">
        <v>49</v>
      </c>
      <c r="N309" s="51">
        <v>167</v>
      </c>
      <c r="O309" s="100" t="s">
        <v>156</v>
      </c>
      <c r="P309" s="95" t="s">
        <v>100</v>
      </c>
      <c r="Q309">
        <f t="shared" si="13"/>
        <v>9</v>
      </c>
      <c r="R309">
        <f t="shared" si="14"/>
        <v>98275</v>
      </c>
    </row>
    <row r="310" spans="1:18" ht="13.5" customHeight="1">
      <c r="A310" s="75" t="str">
        <f t="shared" si="12"/>
        <v>11 102122</v>
      </c>
      <c r="B310" s="86" t="s">
        <v>689</v>
      </c>
      <c r="C310" s="83" t="s">
        <v>120</v>
      </c>
      <c r="D310" s="83">
        <v>1</v>
      </c>
      <c r="E310" s="84" t="s">
        <v>137</v>
      </c>
      <c r="F310" s="85" t="s">
        <v>419</v>
      </c>
      <c r="G310" s="94" t="s">
        <v>93</v>
      </c>
      <c r="H310" s="94" t="s">
        <v>96</v>
      </c>
      <c r="I310" s="94"/>
      <c r="J310" s="94"/>
      <c r="K310" s="94"/>
      <c r="L310" s="94" t="s">
        <v>99</v>
      </c>
      <c r="M310" s="95" t="s">
        <v>50</v>
      </c>
      <c r="N310" s="51">
        <v>174</v>
      </c>
      <c r="O310" s="100" t="s">
        <v>156</v>
      </c>
      <c r="P310" s="95" t="s">
        <v>106</v>
      </c>
      <c r="Q310">
        <f t="shared" si="13"/>
        <v>11</v>
      </c>
      <c r="R310">
        <f t="shared" si="14"/>
        <v>102122</v>
      </c>
    </row>
    <row r="311" spans="1:18" ht="13.5" customHeight="1">
      <c r="A311" s="75" t="str">
        <f t="shared" si="12"/>
        <v>98 61046</v>
      </c>
      <c r="B311" s="86" t="s">
        <v>689</v>
      </c>
      <c r="C311" s="83" t="s">
        <v>121</v>
      </c>
      <c r="D311" s="83">
        <v>235</v>
      </c>
      <c r="E311" s="84" t="s">
        <v>123</v>
      </c>
      <c r="F311" s="85" t="s">
        <v>420</v>
      </c>
      <c r="G311" s="94" t="s">
        <v>93</v>
      </c>
      <c r="H311" s="94" t="s">
        <v>101</v>
      </c>
      <c r="I311" s="94"/>
      <c r="J311" s="94"/>
      <c r="K311" s="94"/>
      <c r="L311" s="94" t="s">
        <v>92</v>
      </c>
      <c r="M311" s="95" t="s">
        <v>51</v>
      </c>
      <c r="N311" s="51">
        <v>160</v>
      </c>
      <c r="O311" s="100" t="s">
        <v>156</v>
      </c>
      <c r="P311" s="95" t="s">
        <v>95</v>
      </c>
      <c r="Q311">
        <f t="shared" si="13"/>
        <v>98</v>
      </c>
      <c r="R311">
        <f t="shared" si="14"/>
        <v>61046</v>
      </c>
    </row>
    <row r="312" spans="1:18" ht="13.5" customHeight="1">
      <c r="A312" s="75" t="str">
        <f t="shared" si="12"/>
        <v>12 103862</v>
      </c>
      <c r="B312" s="86" t="s">
        <v>689</v>
      </c>
      <c r="C312" s="83" t="s">
        <v>122</v>
      </c>
      <c r="D312" s="83">
        <v>2</v>
      </c>
      <c r="E312" s="84" t="s">
        <v>136</v>
      </c>
      <c r="F312" s="85" t="s">
        <v>421</v>
      </c>
      <c r="G312" s="94" t="s">
        <v>93</v>
      </c>
      <c r="H312" s="94" t="s">
        <v>101</v>
      </c>
      <c r="I312" s="94"/>
      <c r="J312" s="94"/>
      <c r="K312" s="94"/>
      <c r="L312" s="94" t="s">
        <v>99</v>
      </c>
      <c r="M312" s="95" t="s">
        <v>53</v>
      </c>
      <c r="N312" s="51">
        <v>176</v>
      </c>
      <c r="O312" s="100" t="s">
        <v>153</v>
      </c>
      <c r="P312" s="95" t="s">
        <v>97</v>
      </c>
      <c r="Q312">
        <f t="shared" si="13"/>
        <v>12</v>
      </c>
      <c r="R312">
        <f t="shared" si="14"/>
        <v>103862</v>
      </c>
    </row>
    <row r="313" spans="1:18" ht="13.5" customHeight="1">
      <c r="A313" s="75" t="str">
        <f t="shared" si="12"/>
        <v>7 93421</v>
      </c>
      <c r="B313" s="86" t="s">
        <v>689</v>
      </c>
      <c r="C313" s="83" t="s">
        <v>121</v>
      </c>
      <c r="D313" s="83">
        <v>235</v>
      </c>
      <c r="E313" s="84" t="s">
        <v>270</v>
      </c>
      <c r="F313" s="85" t="s">
        <v>422</v>
      </c>
      <c r="G313" s="94" t="s">
        <v>93</v>
      </c>
      <c r="H313" s="94" t="s">
        <v>94</v>
      </c>
      <c r="I313" s="94"/>
      <c r="J313" s="94"/>
      <c r="K313" s="94"/>
      <c r="L313" s="94" t="s">
        <v>92</v>
      </c>
      <c r="M313" s="95" t="s">
        <v>54</v>
      </c>
      <c r="N313" s="51">
        <v>174</v>
      </c>
      <c r="O313" s="100" t="s">
        <v>156</v>
      </c>
      <c r="P313" s="95" t="s">
        <v>95</v>
      </c>
      <c r="Q313">
        <f t="shared" si="13"/>
        <v>7</v>
      </c>
      <c r="R313">
        <f t="shared" si="14"/>
        <v>93421</v>
      </c>
    </row>
    <row r="314" spans="1:18" ht="13.5" customHeight="1">
      <c r="A314" s="75" t="str">
        <f t="shared" si="12"/>
        <v>0 60200</v>
      </c>
      <c r="B314" s="86" t="s">
        <v>689</v>
      </c>
      <c r="C314" s="83" t="s">
        <v>120</v>
      </c>
      <c r="D314" s="83">
        <v>1</v>
      </c>
      <c r="E314" s="84" t="s">
        <v>295</v>
      </c>
      <c r="F314" s="85" t="s">
        <v>423</v>
      </c>
      <c r="G314" s="94" t="s">
        <v>93</v>
      </c>
      <c r="H314" s="94" t="s">
        <v>101</v>
      </c>
      <c r="I314" s="94"/>
      <c r="J314" s="94"/>
      <c r="K314" s="94"/>
      <c r="L314" s="94" t="s">
        <v>99</v>
      </c>
      <c r="M314" s="95" t="s">
        <v>55</v>
      </c>
      <c r="N314" s="51">
        <v>161</v>
      </c>
      <c r="O314" s="100" t="s">
        <v>156</v>
      </c>
      <c r="P314" s="95" t="s">
        <v>106</v>
      </c>
      <c r="Q314">
        <f t="shared" si="13"/>
        <v>0</v>
      </c>
      <c r="R314">
        <f t="shared" si="14"/>
        <v>60200</v>
      </c>
    </row>
    <row r="315" spans="1:18" ht="13.5" customHeight="1">
      <c r="A315" s="75" t="str">
        <f t="shared" si="12"/>
        <v>5 88658</v>
      </c>
      <c r="B315" s="86" t="s">
        <v>689</v>
      </c>
      <c r="C315" s="83" t="s">
        <v>121</v>
      </c>
      <c r="D315" s="83">
        <v>235</v>
      </c>
      <c r="E315" s="84" t="s">
        <v>258</v>
      </c>
      <c r="F315" s="85" t="s">
        <v>424</v>
      </c>
      <c r="G315" s="94" t="s">
        <v>93</v>
      </c>
      <c r="H315" s="94" t="s">
        <v>98</v>
      </c>
      <c r="I315" s="94"/>
      <c r="J315" s="94"/>
      <c r="K315" s="94"/>
      <c r="L315" s="94" t="s">
        <v>92</v>
      </c>
      <c r="M315" s="95" t="s">
        <v>56</v>
      </c>
      <c r="N315" s="51">
        <v>172</v>
      </c>
      <c r="O315" s="100" t="s">
        <v>156</v>
      </c>
      <c r="P315" s="95" t="s">
        <v>95</v>
      </c>
      <c r="Q315">
        <f t="shared" si="13"/>
        <v>5</v>
      </c>
      <c r="R315">
        <f t="shared" si="14"/>
        <v>88658</v>
      </c>
    </row>
    <row r="316" spans="1:18" ht="13.5" customHeight="1">
      <c r="A316" s="75" t="str">
        <f t="shared" si="12"/>
        <v>11 101482</v>
      </c>
      <c r="B316" s="86" t="s">
        <v>689</v>
      </c>
      <c r="C316" s="83" t="s">
        <v>121</v>
      </c>
      <c r="D316" s="83">
        <v>235</v>
      </c>
      <c r="E316" s="84" t="s">
        <v>137</v>
      </c>
      <c r="F316" s="85" t="s">
        <v>425</v>
      </c>
      <c r="G316" s="94" t="s">
        <v>93</v>
      </c>
      <c r="H316" s="94" t="s">
        <v>94</v>
      </c>
      <c r="I316" s="94"/>
      <c r="J316" s="94"/>
      <c r="K316" s="94"/>
      <c r="L316" s="94" t="s">
        <v>92</v>
      </c>
      <c r="M316" s="95" t="s">
        <v>57</v>
      </c>
      <c r="N316" s="51">
        <v>154</v>
      </c>
      <c r="O316" s="100" t="s">
        <v>156</v>
      </c>
      <c r="P316" s="95" t="s">
        <v>95</v>
      </c>
      <c r="Q316">
        <f t="shared" si="13"/>
        <v>11</v>
      </c>
      <c r="R316">
        <f t="shared" si="14"/>
        <v>101482</v>
      </c>
    </row>
    <row r="317" spans="1:18" ht="13.5" customHeight="1">
      <c r="A317" s="75" t="str">
        <f t="shared" si="12"/>
        <v>9 98207</v>
      </c>
      <c r="B317" s="86" t="s">
        <v>689</v>
      </c>
      <c r="C317" s="83" t="s">
        <v>122</v>
      </c>
      <c r="D317" s="83">
        <v>2</v>
      </c>
      <c r="E317" s="84" t="s">
        <v>262</v>
      </c>
      <c r="F317" s="85" t="s">
        <v>426</v>
      </c>
      <c r="G317" s="94" t="s">
        <v>99</v>
      </c>
      <c r="H317" s="94" t="s">
        <v>94</v>
      </c>
      <c r="I317" s="94"/>
      <c r="J317" s="94"/>
      <c r="K317" s="94"/>
      <c r="L317" s="94" t="s">
        <v>99</v>
      </c>
      <c r="M317" s="95" t="s">
        <v>58</v>
      </c>
      <c r="N317" s="51">
        <v>162</v>
      </c>
      <c r="O317" s="100" t="s">
        <v>153</v>
      </c>
      <c r="P317" s="95" t="s">
        <v>97</v>
      </c>
      <c r="Q317">
        <f t="shared" si="13"/>
        <v>9</v>
      </c>
      <c r="R317">
        <f t="shared" si="14"/>
        <v>98207</v>
      </c>
    </row>
    <row r="318" spans="1:18" ht="13.5" customHeight="1">
      <c r="A318" s="75" t="str">
        <f t="shared" si="12"/>
        <v>9 98208</v>
      </c>
      <c r="B318" s="86" t="s">
        <v>689</v>
      </c>
      <c r="C318" s="83" t="s">
        <v>122</v>
      </c>
      <c r="D318" s="83">
        <v>2</v>
      </c>
      <c r="E318" s="84" t="s">
        <v>262</v>
      </c>
      <c r="F318" s="85" t="s">
        <v>427</v>
      </c>
      <c r="G318" s="94" t="s">
        <v>99</v>
      </c>
      <c r="H318" s="94" t="s">
        <v>96</v>
      </c>
      <c r="I318" s="94"/>
      <c r="J318" s="94"/>
      <c r="K318" s="94"/>
      <c r="L318" s="94" t="s">
        <v>99</v>
      </c>
      <c r="M318" s="95" t="s">
        <v>59</v>
      </c>
      <c r="N318" s="51">
        <v>146</v>
      </c>
      <c r="O318" s="100" t="s">
        <v>156</v>
      </c>
      <c r="P318" s="95" t="s">
        <v>97</v>
      </c>
      <c r="Q318">
        <f t="shared" si="13"/>
        <v>9</v>
      </c>
      <c r="R318">
        <f t="shared" si="14"/>
        <v>98208</v>
      </c>
    </row>
    <row r="319" spans="1:18" ht="13.5" customHeight="1">
      <c r="A319" s="75" t="str">
        <f t="shared" si="12"/>
        <v>8 95557</v>
      </c>
      <c r="B319" s="86" t="s">
        <v>689</v>
      </c>
      <c r="C319" s="83" t="s">
        <v>122</v>
      </c>
      <c r="D319" s="83">
        <v>2</v>
      </c>
      <c r="E319" s="84" t="s">
        <v>271</v>
      </c>
      <c r="F319" s="85" t="s">
        <v>428</v>
      </c>
      <c r="G319" s="94" t="s">
        <v>93</v>
      </c>
      <c r="H319" s="94" t="s">
        <v>98</v>
      </c>
      <c r="I319" s="94"/>
      <c r="J319" s="94"/>
      <c r="K319" s="94"/>
      <c r="L319" s="94" t="s">
        <v>99</v>
      </c>
      <c r="M319" s="95" t="s">
        <v>60</v>
      </c>
      <c r="N319" s="51">
        <v>190</v>
      </c>
      <c r="O319" s="100" t="s">
        <v>168</v>
      </c>
      <c r="P319" s="95" t="s">
        <v>97</v>
      </c>
      <c r="Q319">
        <f t="shared" si="13"/>
        <v>8</v>
      </c>
      <c r="R319">
        <f t="shared" si="14"/>
        <v>95557</v>
      </c>
    </row>
    <row r="320" spans="1:18" ht="13.5" customHeight="1">
      <c r="A320" s="75" t="str">
        <f t="shared" si="12"/>
        <v>1 61869</v>
      </c>
      <c r="B320" s="86" t="s">
        <v>689</v>
      </c>
      <c r="C320" s="83" t="s">
        <v>120</v>
      </c>
      <c r="D320" s="83">
        <v>5</v>
      </c>
      <c r="E320" s="84" t="s">
        <v>260</v>
      </c>
      <c r="F320" s="85" t="s">
        <v>511</v>
      </c>
      <c r="G320" s="94" t="s">
        <v>93</v>
      </c>
      <c r="H320" s="94" t="s">
        <v>98</v>
      </c>
      <c r="I320" s="94"/>
      <c r="J320" s="94"/>
      <c r="K320" s="94"/>
      <c r="L320" s="94" t="s">
        <v>99</v>
      </c>
      <c r="M320" s="95" t="s">
        <v>512</v>
      </c>
      <c r="N320" s="51">
        <v>168</v>
      </c>
      <c r="O320" s="100" t="s">
        <v>156</v>
      </c>
      <c r="P320" s="95" t="s">
        <v>142</v>
      </c>
      <c r="Q320">
        <f t="shared" si="13"/>
        <v>1</v>
      </c>
      <c r="R320">
        <f t="shared" si="14"/>
        <v>61869</v>
      </c>
    </row>
    <row r="321" spans="1:18" ht="13.5" customHeight="1">
      <c r="A321" s="75" t="str">
        <f t="shared" si="12"/>
        <v>5 90495</v>
      </c>
      <c r="B321" s="86" t="s">
        <v>689</v>
      </c>
      <c r="C321" s="83" t="s">
        <v>121</v>
      </c>
      <c r="D321" s="83">
        <v>476</v>
      </c>
      <c r="E321" s="84" t="s">
        <v>258</v>
      </c>
      <c r="F321" s="85" t="s">
        <v>429</v>
      </c>
      <c r="G321" s="94" t="s">
        <v>93</v>
      </c>
      <c r="H321" s="94" t="s">
        <v>101</v>
      </c>
      <c r="I321" s="94"/>
      <c r="J321" s="94"/>
      <c r="K321" s="94"/>
      <c r="L321" s="94" t="s">
        <v>92</v>
      </c>
      <c r="M321" s="95" t="s">
        <v>61</v>
      </c>
      <c r="N321" s="51">
        <v>150</v>
      </c>
      <c r="O321" s="100" t="s">
        <v>156</v>
      </c>
      <c r="P321" s="95" t="s">
        <v>107</v>
      </c>
      <c r="Q321">
        <f t="shared" si="13"/>
        <v>5</v>
      </c>
      <c r="R321">
        <f t="shared" si="14"/>
        <v>90495</v>
      </c>
    </row>
    <row r="322" spans="1:18" ht="13.5" customHeight="1">
      <c r="A322" s="75" t="str">
        <f t="shared" si="12"/>
        <v>18 113618</v>
      </c>
      <c r="B322" s="86" t="s">
        <v>689</v>
      </c>
      <c r="C322" s="83" t="s">
        <v>122</v>
      </c>
      <c r="D322" s="83">
        <v>3</v>
      </c>
      <c r="E322" s="84" t="s">
        <v>690</v>
      </c>
      <c r="F322" s="85" t="s">
        <v>810</v>
      </c>
      <c r="G322" s="94" t="s">
        <v>93</v>
      </c>
      <c r="H322" s="94" t="s">
        <v>94</v>
      </c>
      <c r="I322" s="94" t="s">
        <v>91</v>
      </c>
      <c r="J322" s="94"/>
      <c r="K322" s="94"/>
      <c r="L322" s="94" t="s">
        <v>99</v>
      </c>
      <c r="M322" s="95" t="s">
        <v>811</v>
      </c>
      <c r="N322" s="51">
        <v>131</v>
      </c>
      <c r="O322" s="100" t="s">
        <v>156</v>
      </c>
      <c r="P322" s="95" t="s">
        <v>100</v>
      </c>
      <c r="Q322">
        <f t="shared" si="13"/>
        <v>18</v>
      </c>
      <c r="R322">
        <f t="shared" si="14"/>
        <v>113618</v>
      </c>
    </row>
    <row r="323" spans="1:18" ht="13.5" customHeight="1">
      <c r="A323" s="75" t="str">
        <f aca="true" t="shared" si="15" ref="A323:A356">Q323&amp;" "&amp;R323</f>
        <v>11 102960</v>
      </c>
      <c r="B323" s="86" t="s">
        <v>689</v>
      </c>
      <c r="C323" s="83" t="s">
        <v>120</v>
      </c>
      <c r="D323" s="83">
        <v>621</v>
      </c>
      <c r="E323" s="84" t="s">
        <v>137</v>
      </c>
      <c r="F323" s="85" t="s">
        <v>430</v>
      </c>
      <c r="G323" s="94" t="s">
        <v>93</v>
      </c>
      <c r="H323" s="94" t="s">
        <v>94</v>
      </c>
      <c r="I323" s="94"/>
      <c r="J323" s="94"/>
      <c r="K323" s="94"/>
      <c r="L323" s="94" t="s">
        <v>99</v>
      </c>
      <c r="M323" s="95" t="s">
        <v>62</v>
      </c>
      <c r="N323" s="51">
        <v>176</v>
      </c>
      <c r="O323" s="100" t="s">
        <v>153</v>
      </c>
      <c r="P323" s="95" t="s">
        <v>658</v>
      </c>
      <c r="Q323">
        <f aca="true" t="shared" si="16" ref="Q323:Q356">E323*1</f>
        <v>11</v>
      </c>
      <c r="R323">
        <f aca="true" t="shared" si="17" ref="R323:R356">F323*1</f>
        <v>102960</v>
      </c>
    </row>
    <row r="324" spans="1:18" ht="13.5" customHeight="1">
      <c r="A324" s="75" t="str">
        <f t="shared" si="15"/>
        <v>6 91087</v>
      </c>
      <c r="B324" s="86" t="s">
        <v>689</v>
      </c>
      <c r="C324" s="83" t="s">
        <v>120</v>
      </c>
      <c r="D324" s="83">
        <v>621</v>
      </c>
      <c r="E324" s="84" t="s">
        <v>290</v>
      </c>
      <c r="F324" s="85" t="s">
        <v>652</v>
      </c>
      <c r="G324" s="94" t="s">
        <v>93</v>
      </c>
      <c r="H324" s="94" t="s">
        <v>101</v>
      </c>
      <c r="I324" s="94"/>
      <c r="J324" s="94"/>
      <c r="K324" s="94"/>
      <c r="L324" s="94" t="s">
        <v>99</v>
      </c>
      <c r="M324" s="95" t="s">
        <v>685</v>
      </c>
      <c r="N324" s="51">
        <v>165</v>
      </c>
      <c r="O324" s="100" t="s">
        <v>156</v>
      </c>
      <c r="P324" s="95" t="s">
        <v>658</v>
      </c>
      <c r="Q324">
        <f t="shared" si="16"/>
        <v>6</v>
      </c>
      <c r="R324">
        <f t="shared" si="17"/>
        <v>91087</v>
      </c>
    </row>
    <row r="325" spans="1:18" ht="13.5" customHeight="1">
      <c r="A325" s="75" t="str">
        <f t="shared" si="15"/>
        <v>14 106029</v>
      </c>
      <c r="B325" s="86" t="s">
        <v>689</v>
      </c>
      <c r="C325" s="83" t="s">
        <v>121</v>
      </c>
      <c r="D325" s="83">
        <v>235</v>
      </c>
      <c r="E325" s="84" t="s">
        <v>120</v>
      </c>
      <c r="F325" s="85" t="s">
        <v>513</v>
      </c>
      <c r="G325" s="94" t="s">
        <v>93</v>
      </c>
      <c r="H325" s="94" t="s">
        <v>94</v>
      </c>
      <c r="I325" s="94"/>
      <c r="J325" s="94"/>
      <c r="K325" s="94"/>
      <c r="L325" s="94" t="s">
        <v>92</v>
      </c>
      <c r="M325" s="95" t="s">
        <v>514</v>
      </c>
      <c r="N325" s="51">
        <v>147</v>
      </c>
      <c r="O325" s="100" t="s">
        <v>156</v>
      </c>
      <c r="P325" s="95" t="s">
        <v>95</v>
      </c>
      <c r="Q325">
        <f t="shared" si="16"/>
        <v>14</v>
      </c>
      <c r="R325">
        <f t="shared" si="17"/>
        <v>106029</v>
      </c>
    </row>
    <row r="326" spans="1:18" ht="13.5" customHeight="1">
      <c r="A326" s="75" t="str">
        <f t="shared" si="15"/>
        <v>98 61455</v>
      </c>
      <c r="B326" s="86" t="s">
        <v>689</v>
      </c>
      <c r="C326" s="83" t="s">
        <v>121</v>
      </c>
      <c r="D326" s="83">
        <v>235</v>
      </c>
      <c r="E326" s="84" t="s">
        <v>123</v>
      </c>
      <c r="F326" s="85" t="s">
        <v>431</v>
      </c>
      <c r="G326" s="94" t="s">
        <v>93</v>
      </c>
      <c r="H326" s="94" t="s">
        <v>98</v>
      </c>
      <c r="I326" s="94"/>
      <c r="J326" s="94"/>
      <c r="K326" s="94"/>
      <c r="L326" s="94" t="s">
        <v>92</v>
      </c>
      <c r="M326" s="95" t="s">
        <v>63</v>
      </c>
      <c r="N326" s="51">
        <v>154</v>
      </c>
      <c r="O326" s="100" t="s">
        <v>156</v>
      </c>
      <c r="P326" s="95" t="s">
        <v>95</v>
      </c>
      <c r="Q326">
        <f t="shared" si="16"/>
        <v>98</v>
      </c>
      <c r="R326">
        <f t="shared" si="17"/>
        <v>61455</v>
      </c>
    </row>
    <row r="327" spans="1:18" ht="13.5" customHeight="1">
      <c r="A327" s="75" t="str">
        <f t="shared" si="15"/>
        <v>7 93424</v>
      </c>
      <c r="B327" s="86" t="s">
        <v>689</v>
      </c>
      <c r="C327" s="83" t="s">
        <v>121</v>
      </c>
      <c r="D327" s="83">
        <v>235</v>
      </c>
      <c r="E327" s="84" t="s">
        <v>270</v>
      </c>
      <c r="F327" s="85" t="s">
        <v>548</v>
      </c>
      <c r="G327" s="94" t="s">
        <v>93</v>
      </c>
      <c r="H327" s="94" t="s">
        <v>94</v>
      </c>
      <c r="I327" s="94"/>
      <c r="J327" s="94"/>
      <c r="K327" s="94"/>
      <c r="L327" s="94" t="s">
        <v>99</v>
      </c>
      <c r="M327" s="95" t="s">
        <v>576</v>
      </c>
      <c r="N327" s="51">
        <v>160</v>
      </c>
      <c r="O327" s="100" t="s">
        <v>156</v>
      </c>
      <c r="P327" s="95" t="s">
        <v>95</v>
      </c>
      <c r="Q327">
        <f t="shared" si="16"/>
        <v>7</v>
      </c>
      <c r="R327">
        <f t="shared" si="17"/>
        <v>93424</v>
      </c>
    </row>
    <row r="328" spans="1:18" ht="13.5" customHeight="1">
      <c r="A328" s="75" t="str">
        <f t="shared" si="15"/>
        <v>11 102915</v>
      </c>
      <c r="B328" s="86" t="s">
        <v>689</v>
      </c>
      <c r="C328" s="83" t="s">
        <v>120</v>
      </c>
      <c r="D328" s="83">
        <v>4</v>
      </c>
      <c r="E328" s="84" t="s">
        <v>137</v>
      </c>
      <c r="F328" s="85" t="s">
        <v>432</v>
      </c>
      <c r="G328" s="94" t="s">
        <v>93</v>
      </c>
      <c r="H328" s="94" t="s">
        <v>101</v>
      </c>
      <c r="I328" s="94"/>
      <c r="J328" s="94"/>
      <c r="K328" s="94"/>
      <c r="L328" s="94" t="s">
        <v>99</v>
      </c>
      <c r="M328" s="95" t="s">
        <v>64</v>
      </c>
      <c r="N328" s="51">
        <v>177</v>
      </c>
      <c r="O328" s="100" t="s">
        <v>153</v>
      </c>
      <c r="P328" s="95" t="s">
        <v>132</v>
      </c>
      <c r="Q328">
        <f t="shared" si="16"/>
        <v>11</v>
      </c>
      <c r="R328">
        <f t="shared" si="17"/>
        <v>102915</v>
      </c>
    </row>
    <row r="329" spans="1:18" ht="13.5" customHeight="1">
      <c r="A329" s="75" t="str">
        <f t="shared" si="15"/>
        <v>4 88092</v>
      </c>
      <c r="B329" s="86" t="s">
        <v>689</v>
      </c>
      <c r="C329" s="83" t="s">
        <v>121</v>
      </c>
      <c r="D329" s="83">
        <v>4</v>
      </c>
      <c r="E329" s="84" t="s">
        <v>357</v>
      </c>
      <c r="F329" s="85" t="s">
        <v>433</v>
      </c>
      <c r="G329" s="94" t="s">
        <v>93</v>
      </c>
      <c r="H329" s="94" t="s">
        <v>101</v>
      </c>
      <c r="I329" s="94"/>
      <c r="J329" s="94"/>
      <c r="K329" s="94"/>
      <c r="L329" s="94" t="s">
        <v>99</v>
      </c>
      <c r="M329" s="95" t="s">
        <v>65</v>
      </c>
      <c r="N329" s="51">
        <v>189</v>
      </c>
      <c r="O329" s="100" t="s">
        <v>153</v>
      </c>
      <c r="P329" s="127" t="s">
        <v>148</v>
      </c>
      <c r="Q329">
        <f t="shared" si="16"/>
        <v>4</v>
      </c>
      <c r="R329">
        <f t="shared" si="17"/>
        <v>88092</v>
      </c>
    </row>
    <row r="330" spans="1:18" ht="13.5" customHeight="1">
      <c r="A330" s="75" t="str">
        <f t="shared" si="15"/>
        <v>13 105141</v>
      </c>
      <c r="B330" s="86" t="s">
        <v>689</v>
      </c>
      <c r="C330" s="83" t="s">
        <v>122</v>
      </c>
      <c r="D330" s="83">
        <v>2</v>
      </c>
      <c r="E330" s="84" t="s">
        <v>144</v>
      </c>
      <c r="F330" s="85" t="s">
        <v>434</v>
      </c>
      <c r="G330" s="94" t="s">
        <v>99</v>
      </c>
      <c r="H330" s="94" t="s">
        <v>656</v>
      </c>
      <c r="I330" s="94"/>
      <c r="J330" s="94"/>
      <c r="K330" s="94"/>
      <c r="L330" s="94" t="s">
        <v>99</v>
      </c>
      <c r="M330" s="95" t="s">
        <v>66</v>
      </c>
      <c r="N330" s="51">
        <v>172</v>
      </c>
      <c r="O330" s="100" t="s">
        <v>153</v>
      </c>
      <c r="P330" s="95" t="s">
        <v>97</v>
      </c>
      <c r="Q330">
        <f t="shared" si="16"/>
        <v>13</v>
      </c>
      <c r="R330">
        <f t="shared" si="17"/>
        <v>105141</v>
      </c>
    </row>
    <row r="331" spans="1:18" ht="13.5" customHeight="1">
      <c r="A331" s="75" t="str">
        <f t="shared" si="15"/>
        <v>13 105142</v>
      </c>
      <c r="B331" s="86" t="s">
        <v>689</v>
      </c>
      <c r="C331" s="83" t="s">
        <v>122</v>
      </c>
      <c r="D331" s="83">
        <v>2</v>
      </c>
      <c r="E331" s="84" t="s">
        <v>144</v>
      </c>
      <c r="F331" s="85" t="s">
        <v>435</v>
      </c>
      <c r="G331" s="94" t="s">
        <v>93</v>
      </c>
      <c r="H331" s="94" t="s">
        <v>104</v>
      </c>
      <c r="I331" s="94"/>
      <c r="J331" s="94"/>
      <c r="K331" s="94"/>
      <c r="L331" s="94" t="s">
        <v>99</v>
      </c>
      <c r="M331" s="95" t="s">
        <v>67</v>
      </c>
      <c r="N331" s="51">
        <v>169</v>
      </c>
      <c r="O331" s="100" t="s">
        <v>156</v>
      </c>
      <c r="P331" s="95" t="s">
        <v>97</v>
      </c>
      <c r="Q331">
        <f t="shared" si="16"/>
        <v>13</v>
      </c>
      <c r="R331">
        <f t="shared" si="17"/>
        <v>105142</v>
      </c>
    </row>
    <row r="332" spans="1:18" ht="13.5" customHeight="1">
      <c r="A332" s="75" t="str">
        <f t="shared" si="15"/>
        <v>14 106684</v>
      </c>
      <c r="B332" s="86" t="s">
        <v>689</v>
      </c>
      <c r="C332" s="83" t="s">
        <v>122</v>
      </c>
      <c r="D332" s="83">
        <v>3</v>
      </c>
      <c r="E332" s="84" t="s">
        <v>120</v>
      </c>
      <c r="F332" s="85" t="s">
        <v>653</v>
      </c>
      <c r="G332" s="94" t="s">
        <v>99</v>
      </c>
      <c r="H332" s="94" t="s">
        <v>94</v>
      </c>
      <c r="I332" s="94"/>
      <c r="J332" s="94" t="s">
        <v>92</v>
      </c>
      <c r="K332" s="94"/>
      <c r="L332" s="94" t="s">
        <v>99</v>
      </c>
      <c r="M332" s="95" t="s">
        <v>686</v>
      </c>
      <c r="N332" s="51">
        <v>133</v>
      </c>
      <c r="O332" s="100" t="s">
        <v>156</v>
      </c>
      <c r="P332" s="95" t="s">
        <v>100</v>
      </c>
      <c r="Q332">
        <f t="shared" si="16"/>
        <v>14</v>
      </c>
      <c r="R332">
        <f t="shared" si="17"/>
        <v>106684</v>
      </c>
    </row>
    <row r="333" spans="1:18" ht="13.5" customHeight="1">
      <c r="A333" s="75" t="str">
        <f t="shared" si="15"/>
        <v>1 62849</v>
      </c>
      <c r="B333" s="86" t="s">
        <v>689</v>
      </c>
      <c r="C333" s="83" t="s">
        <v>122</v>
      </c>
      <c r="D333" s="83">
        <v>3</v>
      </c>
      <c r="E333" s="84" t="s">
        <v>260</v>
      </c>
      <c r="F333" s="85" t="s">
        <v>654</v>
      </c>
      <c r="G333" s="94" t="s">
        <v>93</v>
      </c>
      <c r="H333" s="94" t="s">
        <v>94</v>
      </c>
      <c r="I333" s="94"/>
      <c r="J333" s="94" t="s">
        <v>92</v>
      </c>
      <c r="K333" s="94"/>
      <c r="L333" s="94" t="s">
        <v>99</v>
      </c>
      <c r="M333" s="95" t="s">
        <v>687</v>
      </c>
      <c r="N333" s="51">
        <v>175</v>
      </c>
      <c r="O333" s="100" t="s">
        <v>153</v>
      </c>
      <c r="P333" s="95" t="s">
        <v>100</v>
      </c>
      <c r="Q333">
        <f t="shared" si="16"/>
        <v>1</v>
      </c>
      <c r="R333">
        <f t="shared" si="17"/>
        <v>62849</v>
      </c>
    </row>
    <row r="334" spans="1:18" ht="13.5" customHeight="1">
      <c r="A334" s="75" t="str">
        <f t="shared" si="15"/>
        <v>12 103643</v>
      </c>
      <c r="B334" s="86" t="s">
        <v>689</v>
      </c>
      <c r="C334" s="83" t="s">
        <v>120</v>
      </c>
      <c r="D334" s="83">
        <v>4</v>
      </c>
      <c r="E334" s="84" t="s">
        <v>136</v>
      </c>
      <c r="F334" s="85" t="s">
        <v>436</v>
      </c>
      <c r="G334" s="94" t="s">
        <v>93</v>
      </c>
      <c r="H334" s="94" t="s">
        <v>98</v>
      </c>
      <c r="I334" s="94"/>
      <c r="J334" s="94"/>
      <c r="K334" s="94"/>
      <c r="L334" s="94" t="s">
        <v>99</v>
      </c>
      <c r="M334" s="95" t="s">
        <v>68</v>
      </c>
      <c r="N334" s="51">
        <v>156</v>
      </c>
      <c r="O334" s="100" t="s">
        <v>156</v>
      </c>
      <c r="P334" s="95" t="s">
        <v>132</v>
      </c>
      <c r="Q334">
        <f t="shared" si="16"/>
        <v>12</v>
      </c>
      <c r="R334">
        <f t="shared" si="17"/>
        <v>103643</v>
      </c>
    </row>
    <row r="335" spans="1:18" ht="13.5" customHeight="1">
      <c r="A335" s="75" t="str">
        <f t="shared" si="15"/>
        <v>10 99412</v>
      </c>
      <c r="B335" s="86" t="s">
        <v>689</v>
      </c>
      <c r="C335" s="83" t="s">
        <v>121</v>
      </c>
      <c r="D335" s="83">
        <v>4</v>
      </c>
      <c r="E335" s="84" t="s">
        <v>263</v>
      </c>
      <c r="F335" s="85" t="s">
        <v>437</v>
      </c>
      <c r="G335" s="94" t="s">
        <v>93</v>
      </c>
      <c r="H335" s="94" t="s">
        <v>101</v>
      </c>
      <c r="I335" s="94"/>
      <c r="J335" s="94" t="s">
        <v>92</v>
      </c>
      <c r="K335" s="94"/>
      <c r="L335" s="94" t="s">
        <v>99</v>
      </c>
      <c r="M335" s="95" t="s">
        <v>69</v>
      </c>
      <c r="N335" s="51">
        <v>165</v>
      </c>
      <c r="O335" s="100" t="s">
        <v>156</v>
      </c>
      <c r="P335" s="95" t="s">
        <v>148</v>
      </c>
      <c r="Q335">
        <f t="shared" si="16"/>
        <v>10</v>
      </c>
      <c r="R335">
        <f t="shared" si="17"/>
        <v>99412</v>
      </c>
    </row>
    <row r="336" spans="1:18" ht="13.5" customHeight="1">
      <c r="A336" s="75" t="str">
        <f t="shared" si="15"/>
        <v>78 4327</v>
      </c>
      <c r="B336" s="86" t="s">
        <v>689</v>
      </c>
      <c r="C336" s="83" t="s">
        <v>121</v>
      </c>
      <c r="D336" s="83">
        <v>476</v>
      </c>
      <c r="E336" s="84" t="s">
        <v>127</v>
      </c>
      <c r="F336" s="85" t="s">
        <v>812</v>
      </c>
      <c r="G336" s="94" t="s">
        <v>93</v>
      </c>
      <c r="H336" s="94" t="s">
        <v>101</v>
      </c>
      <c r="I336" s="94"/>
      <c r="J336" s="94"/>
      <c r="K336" s="94"/>
      <c r="L336" s="94" t="s">
        <v>99</v>
      </c>
      <c r="M336" s="95" t="s">
        <v>813</v>
      </c>
      <c r="N336" s="51">
        <v>183</v>
      </c>
      <c r="O336" s="100" t="s">
        <v>153</v>
      </c>
      <c r="P336" s="95" t="s">
        <v>107</v>
      </c>
      <c r="Q336">
        <f t="shared" si="16"/>
        <v>78</v>
      </c>
      <c r="R336">
        <f t="shared" si="17"/>
        <v>4327</v>
      </c>
    </row>
    <row r="337" spans="1:18" ht="13.5" customHeight="1">
      <c r="A337" s="75" t="str">
        <f t="shared" si="15"/>
        <v>5 89135</v>
      </c>
      <c r="B337" s="86" t="s">
        <v>689</v>
      </c>
      <c r="C337" s="83" t="s">
        <v>122</v>
      </c>
      <c r="D337" s="83">
        <v>3</v>
      </c>
      <c r="E337" s="84" t="s">
        <v>258</v>
      </c>
      <c r="F337" s="85" t="s">
        <v>279</v>
      </c>
      <c r="G337" s="94" t="s">
        <v>99</v>
      </c>
      <c r="H337" s="94" t="s">
        <v>94</v>
      </c>
      <c r="I337" s="94"/>
      <c r="J337" s="94"/>
      <c r="K337" s="94"/>
      <c r="L337" s="94" t="s">
        <v>92</v>
      </c>
      <c r="M337" s="95" t="s">
        <v>616</v>
      </c>
      <c r="N337" s="51">
        <v>154</v>
      </c>
      <c r="O337" s="100" t="s">
        <v>156</v>
      </c>
      <c r="P337" s="95" t="s">
        <v>100</v>
      </c>
      <c r="Q337">
        <f t="shared" si="16"/>
        <v>5</v>
      </c>
      <c r="R337">
        <f t="shared" si="17"/>
        <v>89135</v>
      </c>
    </row>
    <row r="338" spans="1:18" ht="13.5" customHeight="1">
      <c r="A338" s="75" t="str">
        <f t="shared" si="15"/>
        <v>99 61777</v>
      </c>
      <c r="B338" s="86" t="s">
        <v>689</v>
      </c>
      <c r="C338" s="83" t="s">
        <v>121</v>
      </c>
      <c r="D338" s="83">
        <v>235</v>
      </c>
      <c r="E338" s="84" t="s">
        <v>135</v>
      </c>
      <c r="F338" s="85" t="s">
        <v>438</v>
      </c>
      <c r="G338" s="94" t="s">
        <v>99</v>
      </c>
      <c r="H338" s="94" t="s">
        <v>101</v>
      </c>
      <c r="I338" s="94"/>
      <c r="J338" s="94"/>
      <c r="K338" s="94"/>
      <c r="L338" s="94" t="s">
        <v>99</v>
      </c>
      <c r="M338" s="95" t="s">
        <v>70</v>
      </c>
      <c r="N338" s="51">
        <v>138</v>
      </c>
      <c r="O338" s="100" t="s">
        <v>156</v>
      </c>
      <c r="P338" s="95" t="s">
        <v>95</v>
      </c>
      <c r="Q338">
        <f t="shared" si="16"/>
        <v>99</v>
      </c>
      <c r="R338">
        <f t="shared" si="17"/>
        <v>61777</v>
      </c>
    </row>
    <row r="339" spans="1:18" ht="13.5" customHeight="1">
      <c r="A339" s="75" t="str">
        <f t="shared" si="15"/>
        <v>3 65220</v>
      </c>
      <c r="B339" s="86" t="s">
        <v>689</v>
      </c>
      <c r="C339" s="83" t="s">
        <v>121</v>
      </c>
      <c r="D339" s="83">
        <v>235</v>
      </c>
      <c r="E339" s="84" t="s">
        <v>275</v>
      </c>
      <c r="F339" s="85" t="s">
        <v>439</v>
      </c>
      <c r="G339" s="94" t="s">
        <v>93</v>
      </c>
      <c r="H339" s="94" t="s">
        <v>101</v>
      </c>
      <c r="I339" s="94"/>
      <c r="J339" s="94"/>
      <c r="K339" s="94"/>
      <c r="L339" s="94" t="s">
        <v>99</v>
      </c>
      <c r="M339" s="95" t="s">
        <v>71</v>
      </c>
      <c r="N339" s="51">
        <v>157</v>
      </c>
      <c r="O339" s="100" t="s">
        <v>156</v>
      </c>
      <c r="P339" s="95" t="s">
        <v>95</v>
      </c>
      <c r="Q339">
        <f t="shared" si="16"/>
        <v>3</v>
      </c>
      <c r="R339">
        <f t="shared" si="17"/>
        <v>65220</v>
      </c>
    </row>
    <row r="340" spans="1:18" ht="13.5" customHeight="1">
      <c r="A340" s="75" t="str">
        <f t="shared" si="15"/>
        <v>14 106441</v>
      </c>
      <c r="B340" s="86" t="s">
        <v>689</v>
      </c>
      <c r="C340" s="83" t="s">
        <v>121</v>
      </c>
      <c r="D340" s="83">
        <v>475</v>
      </c>
      <c r="E340" s="84" t="s">
        <v>120</v>
      </c>
      <c r="F340" s="85" t="s">
        <v>515</v>
      </c>
      <c r="G340" s="94" t="s">
        <v>93</v>
      </c>
      <c r="H340" s="94" t="s">
        <v>104</v>
      </c>
      <c r="I340" s="94"/>
      <c r="J340" s="94"/>
      <c r="K340" s="94"/>
      <c r="L340" s="94" t="s">
        <v>99</v>
      </c>
      <c r="M340" s="95" t="s">
        <v>516</v>
      </c>
      <c r="N340" s="51">
        <v>116</v>
      </c>
      <c r="O340" s="100" t="s">
        <v>156</v>
      </c>
      <c r="P340" s="95" t="s">
        <v>102</v>
      </c>
      <c r="Q340">
        <f t="shared" si="16"/>
        <v>14</v>
      </c>
      <c r="R340">
        <f t="shared" si="17"/>
        <v>106441</v>
      </c>
    </row>
    <row r="341" spans="1:18" ht="13.5" customHeight="1">
      <c r="A341" s="75" t="str">
        <f t="shared" si="15"/>
        <v>15 107367</v>
      </c>
      <c r="B341" s="86" t="s">
        <v>689</v>
      </c>
      <c r="C341" s="83" t="s">
        <v>121</v>
      </c>
      <c r="D341" s="83">
        <v>476</v>
      </c>
      <c r="E341" s="84" t="s">
        <v>461</v>
      </c>
      <c r="F341" s="85" t="s">
        <v>517</v>
      </c>
      <c r="G341" s="94" t="s">
        <v>99</v>
      </c>
      <c r="H341" s="94" t="s">
        <v>94</v>
      </c>
      <c r="I341" s="94"/>
      <c r="J341" s="94"/>
      <c r="K341" s="94"/>
      <c r="L341" s="94" t="s">
        <v>99</v>
      </c>
      <c r="M341" s="95" t="s">
        <v>518</v>
      </c>
      <c r="N341" s="51">
        <v>162</v>
      </c>
      <c r="O341" s="100" t="s">
        <v>153</v>
      </c>
      <c r="P341" s="95" t="s">
        <v>107</v>
      </c>
      <c r="Q341">
        <f t="shared" si="16"/>
        <v>15</v>
      </c>
      <c r="R341">
        <f t="shared" si="17"/>
        <v>107367</v>
      </c>
    </row>
    <row r="342" spans="1:18" ht="13.5" customHeight="1">
      <c r="A342" s="75" t="str">
        <f t="shared" si="15"/>
        <v>15 108468</v>
      </c>
      <c r="B342" s="86" t="s">
        <v>689</v>
      </c>
      <c r="C342" s="83" t="s">
        <v>122</v>
      </c>
      <c r="D342" s="83">
        <v>2</v>
      </c>
      <c r="E342" s="84" t="s">
        <v>461</v>
      </c>
      <c r="F342" s="85" t="s">
        <v>549</v>
      </c>
      <c r="G342" s="94" t="s">
        <v>93</v>
      </c>
      <c r="H342" s="94" t="s">
        <v>149</v>
      </c>
      <c r="I342" s="94"/>
      <c r="J342" s="94"/>
      <c r="K342" s="94"/>
      <c r="L342" s="94" t="s">
        <v>99</v>
      </c>
      <c r="M342" s="95" t="s">
        <v>577</v>
      </c>
      <c r="N342" s="51">
        <v>134</v>
      </c>
      <c r="O342" s="100" t="s">
        <v>578</v>
      </c>
      <c r="P342" s="95" t="s">
        <v>97</v>
      </c>
      <c r="Q342">
        <f t="shared" si="16"/>
        <v>15</v>
      </c>
      <c r="R342">
        <f t="shared" si="17"/>
        <v>108468</v>
      </c>
    </row>
    <row r="343" spans="1:18" ht="13.5" customHeight="1">
      <c r="A343" s="75" t="str">
        <f t="shared" si="15"/>
        <v>14 106436</v>
      </c>
      <c r="B343" s="86" t="s">
        <v>689</v>
      </c>
      <c r="C343" s="83" t="s">
        <v>120</v>
      </c>
      <c r="D343" s="83">
        <v>5</v>
      </c>
      <c r="E343" s="84" t="s">
        <v>120</v>
      </c>
      <c r="F343" s="85" t="s">
        <v>814</v>
      </c>
      <c r="G343" s="94" t="s">
        <v>93</v>
      </c>
      <c r="H343" s="94" t="s">
        <v>98</v>
      </c>
      <c r="I343" s="94"/>
      <c r="J343" s="94"/>
      <c r="K343" s="94"/>
      <c r="L343" s="94" t="s">
        <v>99</v>
      </c>
      <c r="M343" s="95" t="s">
        <v>815</v>
      </c>
      <c r="N343" s="51">
        <v>143</v>
      </c>
      <c r="O343" s="100" t="s">
        <v>156</v>
      </c>
      <c r="P343" s="95" t="s">
        <v>142</v>
      </c>
      <c r="Q343">
        <f t="shared" si="16"/>
        <v>14</v>
      </c>
      <c r="R343">
        <f t="shared" si="17"/>
        <v>106436</v>
      </c>
    </row>
    <row r="344" spans="1:18" ht="13.5" customHeight="1">
      <c r="A344" s="75" t="str">
        <f t="shared" si="15"/>
        <v>13 104924</v>
      </c>
      <c r="B344" s="86" t="s">
        <v>689</v>
      </c>
      <c r="C344" s="83" t="s">
        <v>120</v>
      </c>
      <c r="D344" s="83">
        <v>4</v>
      </c>
      <c r="E344" s="84" t="s">
        <v>144</v>
      </c>
      <c r="F344" s="85" t="s">
        <v>441</v>
      </c>
      <c r="G344" s="94" t="s">
        <v>93</v>
      </c>
      <c r="H344" s="94" t="s">
        <v>94</v>
      </c>
      <c r="I344" s="94"/>
      <c r="J344" s="94"/>
      <c r="K344" s="94"/>
      <c r="L344" s="94" t="s">
        <v>99</v>
      </c>
      <c r="M344" s="95" t="s">
        <v>72</v>
      </c>
      <c r="N344" s="51">
        <v>188</v>
      </c>
      <c r="O344" s="100" t="s">
        <v>153</v>
      </c>
      <c r="P344" s="95" t="s">
        <v>132</v>
      </c>
      <c r="Q344">
        <f t="shared" si="16"/>
        <v>13</v>
      </c>
      <c r="R344">
        <f t="shared" si="17"/>
        <v>104924</v>
      </c>
    </row>
    <row r="345" spans="1:18" ht="13.5" customHeight="1">
      <c r="A345" s="75" t="str">
        <f t="shared" si="15"/>
        <v>16 109053</v>
      </c>
      <c r="B345" s="86" t="s">
        <v>689</v>
      </c>
      <c r="C345" s="83" t="s">
        <v>122</v>
      </c>
      <c r="D345" s="83">
        <v>3</v>
      </c>
      <c r="E345" s="84" t="s">
        <v>581</v>
      </c>
      <c r="F345" s="85" t="s">
        <v>598</v>
      </c>
      <c r="G345" s="94" t="s">
        <v>93</v>
      </c>
      <c r="H345" s="94" t="s">
        <v>98</v>
      </c>
      <c r="I345" s="94"/>
      <c r="J345" s="94"/>
      <c r="K345" s="94"/>
      <c r="L345" s="94" t="s">
        <v>99</v>
      </c>
      <c r="M345" s="95" t="s">
        <v>617</v>
      </c>
      <c r="N345" s="51">
        <v>143</v>
      </c>
      <c r="O345" s="100" t="s">
        <v>156</v>
      </c>
      <c r="P345" s="95" t="s">
        <v>100</v>
      </c>
      <c r="Q345">
        <f t="shared" si="16"/>
        <v>16</v>
      </c>
      <c r="R345">
        <f t="shared" si="17"/>
        <v>109053</v>
      </c>
    </row>
    <row r="346" spans="1:18" ht="13.5" customHeight="1">
      <c r="A346" s="75" t="str">
        <f t="shared" si="15"/>
        <v>8 95902</v>
      </c>
      <c r="B346" s="86" t="s">
        <v>689</v>
      </c>
      <c r="C346" s="83" t="s">
        <v>120</v>
      </c>
      <c r="D346" s="83">
        <v>4</v>
      </c>
      <c r="E346" s="84" t="s">
        <v>271</v>
      </c>
      <c r="F346" s="85" t="s">
        <v>442</v>
      </c>
      <c r="G346" s="94" t="s">
        <v>93</v>
      </c>
      <c r="H346" s="94" t="s">
        <v>101</v>
      </c>
      <c r="I346" s="94"/>
      <c r="J346" s="94"/>
      <c r="K346" s="94"/>
      <c r="L346" s="94" t="s">
        <v>99</v>
      </c>
      <c r="M346" s="95" t="s">
        <v>73</v>
      </c>
      <c r="N346" s="51">
        <v>187</v>
      </c>
      <c r="O346" s="100" t="s">
        <v>153</v>
      </c>
      <c r="P346" s="95" t="s">
        <v>132</v>
      </c>
      <c r="Q346">
        <f t="shared" si="16"/>
        <v>8</v>
      </c>
      <c r="R346">
        <f t="shared" si="17"/>
        <v>95902</v>
      </c>
    </row>
    <row r="347" spans="1:18" ht="13.5" customHeight="1">
      <c r="A347" s="75" t="str">
        <f t="shared" si="15"/>
        <v>11 102927</v>
      </c>
      <c r="B347" s="86" t="s">
        <v>689</v>
      </c>
      <c r="C347" s="83" t="s">
        <v>122</v>
      </c>
      <c r="D347" s="83">
        <v>3</v>
      </c>
      <c r="E347" s="84" t="s">
        <v>137</v>
      </c>
      <c r="F347" s="85" t="s">
        <v>443</v>
      </c>
      <c r="G347" s="94" t="s">
        <v>93</v>
      </c>
      <c r="H347" s="94" t="s">
        <v>101</v>
      </c>
      <c r="I347" s="94"/>
      <c r="J347" s="94"/>
      <c r="K347" s="94"/>
      <c r="L347" s="94" t="s">
        <v>99</v>
      </c>
      <c r="M347" s="95" t="s">
        <v>74</v>
      </c>
      <c r="N347" s="51">
        <v>160</v>
      </c>
      <c r="O347" s="100" t="s">
        <v>156</v>
      </c>
      <c r="P347" s="95" t="s">
        <v>100</v>
      </c>
      <c r="Q347">
        <f t="shared" si="16"/>
        <v>11</v>
      </c>
      <c r="R347">
        <f t="shared" si="17"/>
        <v>102927</v>
      </c>
    </row>
    <row r="348" spans="1:18" ht="13.5" customHeight="1">
      <c r="A348" s="75" t="str">
        <f t="shared" si="15"/>
        <v>0 0</v>
      </c>
      <c r="B348" s="86"/>
      <c r="C348" s="83"/>
      <c r="D348" s="83"/>
      <c r="E348" s="84"/>
      <c r="F348" s="85"/>
      <c r="G348" s="94"/>
      <c r="H348" s="94"/>
      <c r="I348" s="94"/>
      <c r="J348" s="94"/>
      <c r="K348" s="94"/>
      <c r="L348" s="94"/>
      <c r="M348" s="95"/>
      <c r="N348" s="51"/>
      <c r="O348" s="100"/>
      <c r="P348" s="95"/>
      <c r="Q348">
        <f t="shared" si="16"/>
        <v>0</v>
      </c>
      <c r="R348">
        <f t="shared" si="17"/>
        <v>0</v>
      </c>
    </row>
    <row r="349" spans="1:18" ht="13.5" customHeight="1">
      <c r="A349" s="75" t="str">
        <f t="shared" si="15"/>
        <v>0 0</v>
      </c>
      <c r="B349" s="86"/>
      <c r="C349" s="83"/>
      <c r="D349" s="83"/>
      <c r="E349" s="84"/>
      <c r="F349" s="85"/>
      <c r="G349" s="94"/>
      <c r="H349" s="94"/>
      <c r="I349" s="94"/>
      <c r="J349" s="94"/>
      <c r="K349" s="94"/>
      <c r="L349" s="94"/>
      <c r="M349" s="95"/>
      <c r="N349" s="51"/>
      <c r="O349" s="100"/>
      <c r="P349" s="95"/>
      <c r="Q349">
        <f t="shared" si="16"/>
        <v>0</v>
      </c>
      <c r="R349">
        <f t="shared" si="17"/>
        <v>0</v>
      </c>
    </row>
    <row r="350" spans="1:18" ht="13.5" customHeight="1">
      <c r="A350" s="75" t="str">
        <f t="shared" si="15"/>
        <v>0 0</v>
      </c>
      <c r="B350" s="86"/>
      <c r="C350" s="83"/>
      <c r="D350" s="83"/>
      <c r="E350" s="84"/>
      <c r="F350" s="85"/>
      <c r="G350" s="94"/>
      <c r="H350" s="94"/>
      <c r="I350" s="94"/>
      <c r="J350" s="94"/>
      <c r="K350" s="94"/>
      <c r="L350" s="94"/>
      <c r="M350" s="95"/>
      <c r="N350" s="51"/>
      <c r="O350" s="100"/>
      <c r="P350" s="95"/>
      <c r="Q350">
        <f t="shared" si="16"/>
        <v>0</v>
      </c>
      <c r="R350">
        <f t="shared" si="17"/>
        <v>0</v>
      </c>
    </row>
    <row r="351" spans="1:18" ht="13.5" customHeight="1">
      <c r="A351" s="75" t="str">
        <f t="shared" si="15"/>
        <v>0 0</v>
      </c>
      <c r="B351" s="86"/>
      <c r="C351" s="83"/>
      <c r="D351" s="83"/>
      <c r="E351" s="84"/>
      <c r="F351" s="85"/>
      <c r="G351" s="94"/>
      <c r="H351" s="94"/>
      <c r="I351" s="94"/>
      <c r="J351" s="94"/>
      <c r="K351" s="94"/>
      <c r="L351" s="94"/>
      <c r="M351" s="95"/>
      <c r="N351" s="51"/>
      <c r="O351" s="100"/>
      <c r="P351" s="95"/>
      <c r="Q351">
        <f t="shared" si="16"/>
        <v>0</v>
      </c>
      <c r="R351">
        <f t="shared" si="17"/>
        <v>0</v>
      </c>
    </row>
    <row r="352" spans="1:18" ht="13.5" customHeight="1">
      <c r="A352" s="75" t="str">
        <f t="shared" si="15"/>
        <v>0 0</v>
      </c>
      <c r="B352" s="86"/>
      <c r="C352" s="83"/>
      <c r="D352" s="83"/>
      <c r="E352" s="84"/>
      <c r="F352" s="85"/>
      <c r="G352" s="94"/>
      <c r="H352" s="94"/>
      <c r="I352" s="94"/>
      <c r="J352" s="94"/>
      <c r="K352" s="94"/>
      <c r="L352" s="94"/>
      <c r="M352" s="95"/>
      <c r="N352" s="51"/>
      <c r="O352" s="100"/>
      <c r="P352" s="95"/>
      <c r="Q352">
        <f t="shared" si="16"/>
        <v>0</v>
      </c>
      <c r="R352">
        <f t="shared" si="17"/>
        <v>0</v>
      </c>
    </row>
    <row r="353" spans="1:18" ht="13.5" customHeight="1">
      <c r="A353" s="75" t="str">
        <f t="shared" si="15"/>
        <v>0 0</v>
      </c>
      <c r="B353" s="86"/>
      <c r="C353" s="83"/>
      <c r="D353" s="83"/>
      <c r="E353" s="84"/>
      <c r="F353" s="85"/>
      <c r="G353" s="94"/>
      <c r="H353" s="94"/>
      <c r="I353" s="94"/>
      <c r="J353" s="94"/>
      <c r="K353" s="94"/>
      <c r="L353" s="94"/>
      <c r="M353" s="95"/>
      <c r="N353" s="51"/>
      <c r="O353" s="100"/>
      <c r="P353" s="95"/>
      <c r="Q353">
        <f t="shared" si="16"/>
        <v>0</v>
      </c>
      <c r="R353">
        <f t="shared" si="17"/>
        <v>0</v>
      </c>
    </row>
    <row r="354" spans="1:18" ht="13.5" customHeight="1">
      <c r="A354" s="75" t="str">
        <f t="shared" si="15"/>
        <v>0 0</v>
      </c>
      <c r="B354" s="86"/>
      <c r="C354" s="83"/>
      <c r="D354" s="83"/>
      <c r="E354" s="84"/>
      <c r="F354" s="85"/>
      <c r="G354" s="94"/>
      <c r="H354" s="94"/>
      <c r="I354" s="94"/>
      <c r="J354" s="94"/>
      <c r="K354" s="94"/>
      <c r="L354" s="94"/>
      <c r="M354" s="95"/>
      <c r="N354" s="51"/>
      <c r="O354" s="100"/>
      <c r="P354" s="95"/>
      <c r="Q354">
        <f t="shared" si="16"/>
        <v>0</v>
      </c>
      <c r="R354">
        <f t="shared" si="17"/>
        <v>0</v>
      </c>
    </row>
    <row r="355" spans="1:18" ht="13.5" customHeight="1">
      <c r="A355" s="75" t="str">
        <f t="shared" si="15"/>
        <v>0 0</v>
      </c>
      <c r="B355" s="86"/>
      <c r="C355" s="83"/>
      <c r="D355" s="83"/>
      <c r="E355" s="84"/>
      <c r="F355" s="85"/>
      <c r="G355" s="94"/>
      <c r="H355" s="94"/>
      <c r="I355" s="94"/>
      <c r="J355" s="94"/>
      <c r="K355" s="94"/>
      <c r="L355" s="94"/>
      <c r="M355" s="95"/>
      <c r="N355" s="51"/>
      <c r="O355" s="100"/>
      <c r="P355" s="95"/>
      <c r="Q355">
        <f t="shared" si="16"/>
        <v>0</v>
      </c>
      <c r="R355">
        <f t="shared" si="17"/>
        <v>0</v>
      </c>
    </row>
    <row r="356" spans="1:18" ht="13.5" customHeight="1">
      <c r="A356" s="75" t="str">
        <f t="shared" si="15"/>
        <v>0 0</v>
      </c>
      <c r="B356" s="86"/>
      <c r="C356" s="83"/>
      <c r="D356" s="83"/>
      <c r="E356" s="84"/>
      <c r="F356" s="85"/>
      <c r="G356" s="94"/>
      <c r="H356" s="94"/>
      <c r="I356" s="94"/>
      <c r="J356" s="94"/>
      <c r="K356" s="94"/>
      <c r="L356" s="94"/>
      <c r="M356" s="95"/>
      <c r="N356" s="51"/>
      <c r="O356" s="100"/>
      <c r="P356" s="95"/>
      <c r="Q356">
        <f t="shared" si="16"/>
        <v>0</v>
      </c>
      <c r="R356">
        <f t="shared" si="17"/>
        <v>0</v>
      </c>
    </row>
  </sheetData>
  <sheetProtection/>
  <printOptions/>
  <pageMargins left="0.2755905511811024" right="0.15748031496062992" top="0.54" bottom="0.41" header="0.2" footer="0.17"/>
  <pageSetup horizontalDpi="600" verticalDpi="6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X105"/>
  <sheetViews>
    <sheetView zoomScale="75" zoomScaleNormal="75" zoomScalePageLayoutView="0" workbookViewId="0" topLeftCell="A1">
      <selection activeCell="J6" sqref="J6"/>
    </sheetView>
  </sheetViews>
  <sheetFormatPr defaultColWidth="11.421875" defaultRowHeight="12.75"/>
  <cols>
    <col min="1" max="1" width="9.140625" style="0" customWidth="1"/>
    <col min="2" max="2" width="4.7109375" style="0" customWidth="1"/>
    <col min="3" max="3" width="10.00390625" style="0" bestFit="1" customWidth="1"/>
    <col min="4" max="4" width="33.28125" style="0" bestFit="1" customWidth="1"/>
    <col min="5" max="5" width="16.421875" style="0" customWidth="1"/>
    <col min="6" max="6" width="4.8515625" style="0" customWidth="1"/>
    <col min="7" max="9" width="7.00390625" style="0" hidden="1" customWidth="1"/>
    <col min="10" max="13" width="7.00390625" style="0" customWidth="1"/>
    <col min="14" max="14" width="7.8515625" style="0" customWidth="1"/>
    <col min="15" max="18" width="7.00390625" style="0" customWidth="1"/>
    <col min="19" max="19" width="8.7109375" style="0" customWidth="1"/>
    <col min="20" max="20" width="7.00390625" style="0" customWidth="1"/>
    <col min="21" max="21" width="8.7109375" style="0" customWidth="1"/>
    <col min="22" max="22" width="8.140625" style="0" hidden="1" customWidth="1"/>
    <col min="23" max="23" width="7.57421875" style="0" hidden="1" customWidth="1"/>
    <col min="24" max="24" width="8.28125" style="0" hidden="1" customWidth="1"/>
  </cols>
  <sheetData>
    <row r="1" spans="1:24" ht="33.75">
      <c r="A1" s="165" t="s">
        <v>832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4" ht="33.75">
      <c r="A2" s="165" t="s">
        <v>817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3:19" ht="54" customHeight="1">
      <c r="C3" s="34"/>
      <c r="D3" s="3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3:24" ht="12.75" customHeight="1">
      <c r="C4" s="174" t="s">
        <v>89</v>
      </c>
      <c r="D4" s="174" t="s">
        <v>75</v>
      </c>
      <c r="E4" s="168" t="s">
        <v>109</v>
      </c>
      <c r="F4" s="169"/>
      <c r="G4" s="169"/>
      <c r="H4" s="170"/>
      <c r="I4" s="166"/>
      <c r="J4" s="162" t="s">
        <v>87</v>
      </c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4"/>
      <c r="X4" s="37"/>
    </row>
    <row r="5" spans="1:24" ht="12.75">
      <c r="A5" s="8" t="s">
        <v>110</v>
      </c>
      <c r="B5" s="45" t="s">
        <v>111</v>
      </c>
      <c r="C5" s="174"/>
      <c r="D5" s="174"/>
      <c r="E5" s="171"/>
      <c r="F5" s="172"/>
      <c r="G5" s="172"/>
      <c r="H5" s="173"/>
      <c r="I5" s="167"/>
      <c r="J5" s="2" t="s">
        <v>76</v>
      </c>
      <c r="K5" s="2" t="s">
        <v>77</v>
      </c>
      <c r="L5" s="2" t="s">
        <v>78</v>
      </c>
      <c r="M5" s="2" t="s">
        <v>79</v>
      </c>
      <c r="N5" s="2" t="s">
        <v>80</v>
      </c>
      <c r="O5" s="2" t="s">
        <v>81</v>
      </c>
      <c r="P5" s="2" t="s">
        <v>82</v>
      </c>
      <c r="Q5" s="2" t="s">
        <v>83</v>
      </c>
      <c r="R5" s="2" t="s">
        <v>146</v>
      </c>
      <c r="S5" s="2" t="s">
        <v>84</v>
      </c>
      <c r="T5" s="2" t="s">
        <v>85</v>
      </c>
      <c r="U5" s="2" t="s">
        <v>86</v>
      </c>
      <c r="V5" s="2" t="s">
        <v>139</v>
      </c>
      <c r="W5" s="2" t="s">
        <v>140</v>
      </c>
      <c r="X5" s="2"/>
    </row>
    <row r="6" spans="1:24" ht="12.75" customHeight="1">
      <c r="A6" s="122" t="str">
        <f>IF($C6="","",VLOOKUP($C6,Régional!$A$1:$P$356,15,FALSE))</f>
        <v>Honneur</v>
      </c>
      <c r="B6" s="7" t="str">
        <f>IF($C6="","",VLOOKUP($C6,Régional!$A$1:$P$356,7,FALSE))</f>
        <v>F</v>
      </c>
      <c r="C6" s="49" t="s">
        <v>818</v>
      </c>
      <c r="D6" s="1" t="str">
        <f>IF($C6="","",VLOOKUP($C6,Régional!$A$1:$P$356,16,FALSE))</f>
        <v>FLERS BOWLING IMPACT</v>
      </c>
      <c r="E6" s="38" t="str">
        <f>IF($C6="","",VLOOKUP($C6,Régional!$A$1:$P$356,13,FALSE))</f>
        <v>RUISSEL Christèle</v>
      </c>
      <c r="F6" s="39"/>
      <c r="G6" s="39"/>
      <c r="H6" s="40"/>
      <c r="I6" s="45"/>
      <c r="J6" s="11">
        <v>105</v>
      </c>
      <c r="K6" s="11">
        <v>133</v>
      </c>
      <c r="L6" s="11">
        <v>128</v>
      </c>
      <c r="M6" s="11">
        <v>119</v>
      </c>
      <c r="N6" s="11">
        <v>145</v>
      </c>
      <c r="O6" s="11">
        <v>155</v>
      </c>
      <c r="P6" s="11">
        <v>141</v>
      </c>
      <c r="Q6" s="11">
        <v>155</v>
      </c>
      <c r="R6" s="11">
        <v>149</v>
      </c>
      <c r="S6" s="2">
        <f aca="true" t="shared" si="0" ref="S6:S37">COUNTA(J6:R6)</f>
        <v>9</v>
      </c>
      <c r="T6" s="3">
        <f aca="true" t="shared" si="1" ref="T6:T37">SUM(J6:R6)</f>
        <v>1230</v>
      </c>
      <c r="U6" s="5">
        <f aca="true" t="shared" si="2" ref="U6:U37">IF(S6=0,0,T6/S6)</f>
        <v>136.66666666666666</v>
      </c>
      <c r="V6" s="35">
        <f>IF(I6="",0,S6*I6)</f>
        <v>0</v>
      </c>
      <c r="W6" s="35">
        <f aca="true" t="shared" si="3" ref="W6:W37">T6+V6</f>
        <v>1230</v>
      </c>
      <c r="X6" s="41" t="str">
        <f aca="true" t="shared" si="4" ref="X6:X37">IF(C6="","","X")</f>
        <v>X</v>
      </c>
    </row>
    <row r="7" spans="1:24" ht="12.75">
      <c r="A7" s="122" t="str">
        <f>IF($C7="","",VLOOKUP($C7,Régional!$A$1:$P$356,15,FALSE))</f>
        <v>Honneur</v>
      </c>
      <c r="B7" s="7" t="str">
        <f>IF($C7="","",VLOOKUP($C7,Régional!$A$1:$P$356,7,FALSE))</f>
        <v>F</v>
      </c>
      <c r="C7" s="10" t="s">
        <v>819</v>
      </c>
      <c r="D7" s="1" t="str">
        <f>IF($C7="","",VLOOKUP($C7,Régional!$A$1:$P$356,16,FALSE))</f>
        <v>FLERS BOWLING IMPACT</v>
      </c>
      <c r="E7" s="38" t="str">
        <f>IF($C7="","",VLOOKUP($C7,Régional!$A$1:$P$356,13,FALSE))</f>
        <v>HEUZE Bernadette</v>
      </c>
      <c r="F7" s="39"/>
      <c r="G7" s="39"/>
      <c r="H7" s="40"/>
      <c r="I7" s="45"/>
      <c r="J7" s="11">
        <v>126</v>
      </c>
      <c r="K7" s="11">
        <v>130</v>
      </c>
      <c r="L7" s="11">
        <v>155</v>
      </c>
      <c r="M7" s="11">
        <v>158</v>
      </c>
      <c r="N7" s="11">
        <v>117</v>
      </c>
      <c r="O7" s="11">
        <v>166</v>
      </c>
      <c r="P7" s="11">
        <v>159</v>
      </c>
      <c r="Q7" s="11">
        <v>156</v>
      </c>
      <c r="R7" s="11">
        <v>148</v>
      </c>
      <c r="S7" s="2">
        <f t="shared" si="0"/>
        <v>9</v>
      </c>
      <c r="T7" s="3">
        <f t="shared" si="1"/>
        <v>1315</v>
      </c>
      <c r="U7" s="5">
        <f t="shared" si="2"/>
        <v>146.11111111111111</v>
      </c>
      <c r="V7" s="35">
        <f aca="true" t="shared" si="5" ref="V7:V70">IF(I7="",0,S7*I7)</f>
        <v>0</v>
      </c>
      <c r="W7" s="35">
        <f t="shared" si="3"/>
        <v>1315</v>
      </c>
      <c r="X7" s="41" t="str">
        <f t="shared" si="4"/>
        <v>X</v>
      </c>
    </row>
    <row r="8" spans="1:24" ht="12.75">
      <c r="A8" s="122" t="str">
        <f>IF($C8="","",VLOOKUP($C8,Régional!$A$1:$P$356,15,FALSE))</f>
        <v>Honneur</v>
      </c>
      <c r="B8" s="7" t="str">
        <f>IF($C8="","",VLOOKUP($C8,Régional!$A$1:$P$356,7,FALSE))</f>
        <v>F</v>
      </c>
      <c r="C8" s="10" t="s">
        <v>820</v>
      </c>
      <c r="D8" s="1" t="str">
        <f>IF($C8="","",VLOOKUP($C8,Régional!$A$1:$P$356,16,FALSE))</f>
        <v>PATRONAGE LAÏQUE ARGENTAN</v>
      </c>
      <c r="E8" s="38" t="str">
        <f>IF($C8="","",VLOOKUP($C8,Régional!$A$1:$P$356,13,FALSE))</f>
        <v>AUGER Madeleine</v>
      </c>
      <c r="F8" s="39"/>
      <c r="G8" s="39"/>
      <c r="H8" s="40"/>
      <c r="I8" s="45"/>
      <c r="J8" s="11">
        <v>159</v>
      </c>
      <c r="K8" s="11">
        <v>146</v>
      </c>
      <c r="L8" s="11">
        <v>127</v>
      </c>
      <c r="M8" s="11">
        <v>128</v>
      </c>
      <c r="N8" s="11">
        <v>129</v>
      </c>
      <c r="O8" s="11">
        <v>154</v>
      </c>
      <c r="P8" s="11">
        <v>146</v>
      </c>
      <c r="Q8" s="11">
        <v>149</v>
      </c>
      <c r="R8" s="11">
        <v>154</v>
      </c>
      <c r="S8" s="2">
        <f t="shared" si="0"/>
        <v>9</v>
      </c>
      <c r="T8" s="3">
        <f t="shared" si="1"/>
        <v>1292</v>
      </c>
      <c r="U8" s="5">
        <f t="shared" si="2"/>
        <v>143.55555555555554</v>
      </c>
      <c r="V8" s="35">
        <f t="shared" si="5"/>
        <v>0</v>
      </c>
      <c r="W8" s="35">
        <f t="shared" si="3"/>
        <v>1292</v>
      </c>
      <c r="X8" s="41" t="str">
        <f t="shared" si="4"/>
        <v>X</v>
      </c>
    </row>
    <row r="9" spans="1:24" ht="12.75">
      <c r="A9" s="122" t="str">
        <f>IF($C9="","",VLOOKUP($C9,Régional!$A$1:$P$356,15,FALSE))</f>
        <v>Honneur</v>
      </c>
      <c r="B9" s="7" t="str">
        <f>IF($C9="","",VLOOKUP($C9,Régional!$A$1:$P$356,7,FALSE))</f>
        <v>F</v>
      </c>
      <c r="C9" s="10" t="s">
        <v>821</v>
      </c>
      <c r="D9" s="1" t="str">
        <f>IF($C9="","",VLOOKUP($C9,Régional!$A$1:$P$356,16,FALSE))</f>
        <v>PATRONAGE LAÏQUE ARGENTAN</v>
      </c>
      <c r="E9" s="38" t="str">
        <f>IF($C9="","",VLOOKUP($C9,Régional!$A$1:$P$356,13,FALSE))</f>
        <v>HUET Karine</v>
      </c>
      <c r="F9" s="39"/>
      <c r="G9" s="39"/>
      <c r="H9" s="40"/>
      <c r="I9" s="45"/>
      <c r="J9" s="11">
        <v>146</v>
      </c>
      <c r="K9" s="11">
        <v>164</v>
      </c>
      <c r="L9" s="11">
        <v>140</v>
      </c>
      <c r="M9" s="11">
        <v>110</v>
      </c>
      <c r="N9" s="11">
        <v>143</v>
      </c>
      <c r="O9" s="11">
        <v>136</v>
      </c>
      <c r="P9" s="11">
        <v>118</v>
      </c>
      <c r="Q9" s="11">
        <v>127</v>
      </c>
      <c r="R9" s="11">
        <v>163</v>
      </c>
      <c r="S9" s="2">
        <f t="shared" si="0"/>
        <v>9</v>
      </c>
      <c r="T9" s="3">
        <f t="shared" si="1"/>
        <v>1247</v>
      </c>
      <c r="U9" s="5">
        <f t="shared" si="2"/>
        <v>138.55555555555554</v>
      </c>
      <c r="V9" s="35">
        <f t="shared" si="5"/>
        <v>0</v>
      </c>
      <c r="W9" s="35">
        <f t="shared" si="3"/>
        <v>1247</v>
      </c>
      <c r="X9" s="41" t="str">
        <f t="shared" si="4"/>
        <v>X</v>
      </c>
    </row>
    <row r="10" spans="1:24" ht="12.75">
      <c r="A10" s="122" t="str">
        <f>IF($C10="","",VLOOKUP($C10,Régional!$A$1:$P$356,15,FALSE))</f>
        <v>Honneur</v>
      </c>
      <c r="B10" s="7" t="str">
        <f>IF($C10="","",VLOOKUP($C10,Régional!$A$1:$P$356,7,FALSE))</f>
        <v>F</v>
      </c>
      <c r="C10" s="10" t="s">
        <v>822</v>
      </c>
      <c r="D10" s="1" t="str">
        <f>IF($C10="","",VLOOKUP($C10,Régional!$A$1:$P$356,16,FALSE))</f>
        <v>PATRONAGE LAÏQUE ARGENTAN</v>
      </c>
      <c r="E10" s="38" t="str">
        <f>IF($C10="","",VLOOKUP($C10,Régional!$A$1:$P$356,13,FALSE))</f>
        <v>LE VEZOUET Catherine</v>
      </c>
      <c r="F10" s="39"/>
      <c r="G10" s="39"/>
      <c r="H10" s="40"/>
      <c r="I10" s="45"/>
      <c r="J10" s="11">
        <v>127</v>
      </c>
      <c r="K10" s="11">
        <v>121</v>
      </c>
      <c r="L10" s="11">
        <v>124</v>
      </c>
      <c r="M10" s="11">
        <v>119</v>
      </c>
      <c r="N10" s="11">
        <v>102</v>
      </c>
      <c r="O10" s="11">
        <v>124</v>
      </c>
      <c r="P10" s="11">
        <v>151</v>
      </c>
      <c r="Q10" s="11">
        <v>107</v>
      </c>
      <c r="R10" s="11">
        <v>137</v>
      </c>
      <c r="S10" s="2">
        <f t="shared" si="0"/>
        <v>9</v>
      </c>
      <c r="T10" s="3">
        <f t="shared" si="1"/>
        <v>1112</v>
      </c>
      <c r="U10" s="5">
        <f t="shared" si="2"/>
        <v>123.55555555555556</v>
      </c>
      <c r="V10" s="35">
        <f t="shared" si="5"/>
        <v>0</v>
      </c>
      <c r="W10" s="35">
        <f t="shared" si="3"/>
        <v>1112</v>
      </c>
      <c r="X10" s="41" t="str">
        <f t="shared" si="4"/>
        <v>X</v>
      </c>
    </row>
    <row r="11" spans="1:24" ht="12.75">
      <c r="A11" s="122" t="str">
        <f>IF($C11="","",VLOOKUP($C11,Régional!$A$1:$P$356,15,FALSE))</f>
        <v>Honneur</v>
      </c>
      <c r="B11" s="7" t="str">
        <f>IF($C11="","",VLOOKUP($C11,Régional!$A$1:$P$356,7,FALSE))</f>
        <v>F</v>
      </c>
      <c r="C11" s="10" t="s">
        <v>823</v>
      </c>
      <c r="D11" s="1" t="str">
        <f>IF($C11="","",VLOOKUP($C11,Régional!$A$1:$P$356,16,FALSE))</f>
        <v>PATRONAGE LAÏQUE ARGENTAN</v>
      </c>
      <c r="E11" s="38" t="str">
        <f>IF($C11="","",VLOOKUP($C11,Régional!$A$1:$P$356,13,FALSE))</f>
        <v>SOUDRILLE Fanny</v>
      </c>
      <c r="F11" s="39"/>
      <c r="G11" s="39"/>
      <c r="H11" s="40"/>
      <c r="I11" s="45"/>
      <c r="J11" s="11">
        <v>121</v>
      </c>
      <c r="K11" s="11">
        <v>109</v>
      </c>
      <c r="L11" s="11">
        <v>127</v>
      </c>
      <c r="M11" s="11">
        <v>111</v>
      </c>
      <c r="N11" s="11">
        <v>126</v>
      </c>
      <c r="O11" s="11">
        <v>140</v>
      </c>
      <c r="P11" s="11">
        <v>103</v>
      </c>
      <c r="Q11" s="11">
        <v>144</v>
      </c>
      <c r="R11" s="11">
        <v>109</v>
      </c>
      <c r="S11" s="2">
        <f t="shared" si="0"/>
        <v>9</v>
      </c>
      <c r="T11" s="3">
        <f t="shared" si="1"/>
        <v>1090</v>
      </c>
      <c r="U11" s="5">
        <f t="shared" si="2"/>
        <v>121.11111111111111</v>
      </c>
      <c r="V11" s="35">
        <f t="shared" si="5"/>
        <v>0</v>
      </c>
      <c r="W11" s="35">
        <f t="shared" si="3"/>
        <v>1090</v>
      </c>
      <c r="X11" s="41" t="str">
        <f t="shared" si="4"/>
        <v>X</v>
      </c>
    </row>
    <row r="12" spans="1:24" ht="12.75">
      <c r="A12" s="122" t="str">
        <f>IF($C12="","",VLOOKUP($C12,Régional!$A$1:$P$356,15,FALSE))</f>
        <v>Honneur</v>
      </c>
      <c r="B12" s="7" t="str">
        <f>IF($C12="","",VLOOKUP($C12,Régional!$A$1:$P$356,7,FALSE))</f>
        <v>H</v>
      </c>
      <c r="C12" s="10" t="s">
        <v>824</v>
      </c>
      <c r="D12" s="1" t="str">
        <f>IF($C12="","",VLOOKUP($C12,Régional!$A$1:$P$356,16,FALSE))</f>
        <v>FLERS BOWLING IMPACT</v>
      </c>
      <c r="E12" s="38" t="str">
        <f>IF($C12="","",VLOOKUP($C12,Régional!$A$1:$P$356,13,FALSE))</f>
        <v>NARDI COLOME Serge</v>
      </c>
      <c r="F12" s="39"/>
      <c r="G12" s="39"/>
      <c r="H12" s="40"/>
      <c r="I12" s="45"/>
      <c r="J12" s="11">
        <v>115</v>
      </c>
      <c r="K12" s="11">
        <v>149</v>
      </c>
      <c r="L12" s="11">
        <v>166</v>
      </c>
      <c r="M12" s="11">
        <v>149</v>
      </c>
      <c r="N12" s="11">
        <v>143</v>
      </c>
      <c r="O12" s="11">
        <v>145</v>
      </c>
      <c r="P12" s="11">
        <v>193</v>
      </c>
      <c r="Q12" s="11">
        <v>158</v>
      </c>
      <c r="R12" s="11">
        <v>134</v>
      </c>
      <c r="S12" s="2">
        <f t="shared" si="0"/>
        <v>9</v>
      </c>
      <c r="T12" s="3">
        <f t="shared" si="1"/>
        <v>1352</v>
      </c>
      <c r="U12" s="5">
        <f t="shared" si="2"/>
        <v>150.22222222222223</v>
      </c>
      <c r="V12" s="35">
        <f t="shared" si="5"/>
        <v>0</v>
      </c>
      <c r="W12" s="35">
        <f t="shared" si="3"/>
        <v>1352</v>
      </c>
      <c r="X12" s="41" t="str">
        <f t="shared" si="4"/>
        <v>X</v>
      </c>
    </row>
    <row r="13" spans="1:24" ht="12.75">
      <c r="A13" s="122" t="str">
        <f>IF($C13="","",VLOOKUP($C13,Régional!$A$1:$P$356,15,FALSE))</f>
        <v>Honneur</v>
      </c>
      <c r="B13" s="7" t="str">
        <f>IF($C13="","",VLOOKUP($C13,Régional!$A$1:$P$356,7,FALSE))</f>
        <v>H</v>
      </c>
      <c r="C13" s="10" t="s">
        <v>825</v>
      </c>
      <c r="D13" s="1" t="str">
        <f>IF($C13="","",VLOOKUP($C13,Régional!$A$1:$P$356,16,FALSE))</f>
        <v>FLERS BOWLING IMPACT</v>
      </c>
      <c r="E13" s="38" t="str">
        <f>IF($C13="","",VLOOKUP($C13,Régional!$A$1:$P$356,13,FALSE))</f>
        <v>LE MOËL Jean-Claude</v>
      </c>
      <c r="F13" s="39"/>
      <c r="G13" s="39"/>
      <c r="H13" s="40"/>
      <c r="I13" s="45"/>
      <c r="J13" s="11">
        <v>152</v>
      </c>
      <c r="K13" s="11">
        <v>142</v>
      </c>
      <c r="L13" s="11">
        <v>157</v>
      </c>
      <c r="M13" s="11">
        <v>143</v>
      </c>
      <c r="N13" s="11">
        <v>153</v>
      </c>
      <c r="O13" s="11">
        <v>142</v>
      </c>
      <c r="P13" s="11">
        <v>187</v>
      </c>
      <c r="Q13" s="11">
        <v>178</v>
      </c>
      <c r="R13" s="11">
        <v>135</v>
      </c>
      <c r="S13" s="2">
        <f t="shared" si="0"/>
        <v>9</v>
      </c>
      <c r="T13" s="3">
        <f t="shared" si="1"/>
        <v>1389</v>
      </c>
      <c r="U13" s="5">
        <f t="shared" si="2"/>
        <v>154.33333333333334</v>
      </c>
      <c r="V13" s="35">
        <f t="shared" si="5"/>
        <v>0</v>
      </c>
      <c r="W13" s="35">
        <f t="shared" si="3"/>
        <v>1389</v>
      </c>
      <c r="X13" s="41" t="str">
        <f t="shared" si="4"/>
        <v>X</v>
      </c>
    </row>
    <row r="14" spans="1:24" ht="12.75">
      <c r="A14" s="122" t="str">
        <f>IF($C14="","",VLOOKUP($C14,Régional!$A$1:$P$356,15,FALSE))</f>
        <v>Honneur</v>
      </c>
      <c r="B14" s="7" t="str">
        <f>IF($C14="","",VLOOKUP($C14,Régional!$A$1:$P$356,7,FALSE))</f>
        <v>H</v>
      </c>
      <c r="C14" s="10" t="s">
        <v>826</v>
      </c>
      <c r="D14" s="1" t="str">
        <f>IF($C14="","",VLOOKUP($C14,Régional!$A$1:$P$356,16,FALSE))</f>
        <v>PATRONAGE LAÏQUE ARGENTAN</v>
      </c>
      <c r="E14" s="38" t="str">
        <f>IF($C14="","",VLOOKUP($C14,Régional!$A$1:$P$356,13,FALSE))</f>
        <v>BENOIT Jérôme</v>
      </c>
      <c r="F14" s="39"/>
      <c r="G14" s="39"/>
      <c r="H14" s="40"/>
      <c r="I14" s="45"/>
      <c r="J14" s="11">
        <v>170</v>
      </c>
      <c r="K14" s="11">
        <v>200</v>
      </c>
      <c r="L14" s="11">
        <v>150</v>
      </c>
      <c r="M14" s="11">
        <v>175</v>
      </c>
      <c r="N14" s="11">
        <v>146</v>
      </c>
      <c r="O14" s="11">
        <v>180</v>
      </c>
      <c r="P14" s="11">
        <v>151</v>
      </c>
      <c r="Q14" s="11">
        <v>140</v>
      </c>
      <c r="R14" s="11">
        <v>154</v>
      </c>
      <c r="S14" s="2">
        <f t="shared" si="0"/>
        <v>9</v>
      </c>
      <c r="T14" s="3">
        <f t="shared" si="1"/>
        <v>1466</v>
      </c>
      <c r="U14" s="5">
        <f t="shared" si="2"/>
        <v>162.88888888888889</v>
      </c>
      <c r="V14" s="35">
        <f t="shared" si="5"/>
        <v>0</v>
      </c>
      <c r="W14" s="35">
        <f t="shared" si="3"/>
        <v>1466</v>
      </c>
      <c r="X14" s="41" t="str">
        <f t="shared" si="4"/>
        <v>X</v>
      </c>
    </row>
    <row r="15" spans="1:24" ht="12.75">
      <c r="A15" s="122" t="str">
        <f>IF($C15="","",VLOOKUP($C15,Régional!$A$1:$P$356,15,FALSE))</f>
        <v>Honneur</v>
      </c>
      <c r="B15" s="7" t="str">
        <f>IF($C15="","",VLOOKUP($C15,Régional!$A$1:$P$356,7,FALSE))</f>
        <v>H</v>
      </c>
      <c r="C15" s="10" t="s">
        <v>827</v>
      </c>
      <c r="D15" s="1" t="str">
        <f>IF($C15="","",VLOOKUP($C15,Régional!$A$1:$P$356,16,FALSE))</f>
        <v>PATRONAGE LAÏQUE ARGENTAN</v>
      </c>
      <c r="E15" s="38" t="str">
        <f>IF($C15="","",VLOOKUP($C15,Régional!$A$1:$P$356,13,FALSE))</f>
        <v>NOYER Patrice</v>
      </c>
      <c r="F15" s="39"/>
      <c r="G15" s="39"/>
      <c r="H15" s="40"/>
      <c r="I15" s="45"/>
      <c r="J15" s="11">
        <v>137</v>
      </c>
      <c r="K15" s="11">
        <v>138</v>
      </c>
      <c r="L15" s="11">
        <v>131</v>
      </c>
      <c r="M15" s="11">
        <v>160</v>
      </c>
      <c r="N15" s="11">
        <v>153</v>
      </c>
      <c r="O15" s="11">
        <v>167</v>
      </c>
      <c r="P15" s="11">
        <v>213</v>
      </c>
      <c r="Q15" s="11">
        <v>123</v>
      </c>
      <c r="R15" s="11">
        <v>123</v>
      </c>
      <c r="S15" s="2">
        <f t="shared" si="0"/>
        <v>9</v>
      </c>
      <c r="T15" s="3">
        <f t="shared" si="1"/>
        <v>1345</v>
      </c>
      <c r="U15" s="5">
        <f t="shared" si="2"/>
        <v>149.44444444444446</v>
      </c>
      <c r="V15" s="35">
        <f t="shared" si="5"/>
        <v>0</v>
      </c>
      <c r="W15" s="35">
        <f t="shared" si="3"/>
        <v>1345</v>
      </c>
      <c r="X15" s="41" t="str">
        <f t="shared" si="4"/>
        <v>X</v>
      </c>
    </row>
    <row r="16" spans="1:24" ht="12.75">
      <c r="A16" s="122" t="str">
        <f>IF($C16="","",VLOOKUP($C16,Régional!$A$1:$P$356,15,FALSE))</f>
        <v>Honneur</v>
      </c>
      <c r="B16" s="7" t="str">
        <f>IF($C16="","",VLOOKUP($C16,Régional!$A$1:$P$356,7,FALSE))</f>
        <v>H</v>
      </c>
      <c r="C16" s="10" t="s">
        <v>828</v>
      </c>
      <c r="D16" s="1" t="str">
        <f>IF($C16="","",VLOOKUP($C16,Régional!$A$1:$P$356,16,FALSE))</f>
        <v>PATRONAGE LAÏQUE ARGENTAN</v>
      </c>
      <c r="E16" s="38" t="str">
        <f>IF($C16="","",VLOOKUP($C16,Régional!$A$1:$P$356,13,FALSE))</f>
        <v>PERRIERE Jean</v>
      </c>
      <c r="F16" s="39"/>
      <c r="G16" s="39"/>
      <c r="H16" s="40"/>
      <c r="I16" s="45"/>
      <c r="J16" s="11">
        <v>158</v>
      </c>
      <c r="K16" s="11">
        <v>213</v>
      </c>
      <c r="L16" s="11">
        <v>155</v>
      </c>
      <c r="M16" s="11">
        <v>171</v>
      </c>
      <c r="N16" s="11">
        <v>197</v>
      </c>
      <c r="O16" s="11">
        <v>216</v>
      </c>
      <c r="P16" s="11">
        <v>136</v>
      </c>
      <c r="Q16" s="11">
        <v>125</v>
      </c>
      <c r="R16" s="11">
        <v>156</v>
      </c>
      <c r="S16" s="2">
        <f t="shared" si="0"/>
        <v>9</v>
      </c>
      <c r="T16" s="3">
        <f t="shared" si="1"/>
        <v>1527</v>
      </c>
      <c r="U16" s="5">
        <f t="shared" si="2"/>
        <v>169.66666666666666</v>
      </c>
      <c r="V16" s="35">
        <f t="shared" si="5"/>
        <v>0</v>
      </c>
      <c r="W16" s="35">
        <f t="shared" si="3"/>
        <v>1527</v>
      </c>
      <c r="X16" s="41" t="str">
        <f t="shared" si="4"/>
        <v>X</v>
      </c>
    </row>
    <row r="17" spans="1:24" ht="12.75">
      <c r="A17" s="122" t="str">
        <f>IF($C17="","",VLOOKUP($C17,Régional!$A$1:$P$356,15,FALSE))</f>
        <v>Honneur</v>
      </c>
      <c r="B17" s="7" t="str">
        <f>IF($C17="","",VLOOKUP($C17,Régional!$A$1:$P$356,7,FALSE))</f>
        <v>H</v>
      </c>
      <c r="C17" s="10" t="s">
        <v>829</v>
      </c>
      <c r="D17" s="1" t="str">
        <f>IF($C17="","",VLOOKUP($C17,Régional!$A$1:$P$356,16,FALSE))</f>
        <v>PATRONAGE LAÏQUE ARGENTAN</v>
      </c>
      <c r="E17" s="38" t="str">
        <f>IF($C17="","",VLOOKUP($C17,Régional!$A$1:$P$356,13,FALSE))</f>
        <v>LEBREC Raphaël</v>
      </c>
      <c r="F17" s="39"/>
      <c r="G17" s="39"/>
      <c r="H17" s="40"/>
      <c r="I17" s="45"/>
      <c r="J17" s="11">
        <v>171</v>
      </c>
      <c r="K17" s="11">
        <v>135</v>
      </c>
      <c r="L17" s="11">
        <v>135</v>
      </c>
      <c r="M17" s="11">
        <v>132</v>
      </c>
      <c r="N17" s="11">
        <v>150</v>
      </c>
      <c r="O17" s="11">
        <v>134</v>
      </c>
      <c r="P17" s="11">
        <v>144</v>
      </c>
      <c r="Q17" s="11">
        <v>126</v>
      </c>
      <c r="R17" s="11">
        <v>165</v>
      </c>
      <c r="S17" s="2">
        <f t="shared" si="0"/>
        <v>9</v>
      </c>
      <c r="T17" s="3">
        <f t="shared" si="1"/>
        <v>1292</v>
      </c>
      <c r="U17" s="5">
        <f t="shared" si="2"/>
        <v>143.55555555555554</v>
      </c>
      <c r="V17" s="35">
        <f t="shared" si="5"/>
        <v>0</v>
      </c>
      <c r="W17" s="35">
        <f t="shared" si="3"/>
        <v>1292</v>
      </c>
      <c r="X17" s="41" t="str">
        <f t="shared" si="4"/>
        <v>X</v>
      </c>
    </row>
    <row r="18" spans="1:24" ht="12.75">
      <c r="A18" s="122" t="str">
        <f>IF($C18="","",VLOOKUP($C18,Régional!$A$1:$P$356,15,FALSE))</f>
        <v>Honneur</v>
      </c>
      <c r="B18" s="7" t="str">
        <f>IF($C18="","",VLOOKUP($C18,Régional!$A$1:$P$356,7,FALSE))</f>
        <v>H</v>
      </c>
      <c r="C18" s="10" t="s">
        <v>830</v>
      </c>
      <c r="D18" s="1" t="str">
        <f>IF($C18="","",VLOOKUP($C18,Régional!$A$1:$P$356,16,FALSE))</f>
        <v>BOWLING CLUB DE L'AIGLE</v>
      </c>
      <c r="E18" s="38" t="str">
        <f>IF($C18="","",VLOOKUP($C18,Régional!$A$1:$P$356,13,FALSE))</f>
        <v>GUERREY Daniel</v>
      </c>
      <c r="F18" s="39"/>
      <c r="G18" s="39"/>
      <c r="H18" s="40"/>
      <c r="I18" s="45"/>
      <c r="J18" s="11">
        <v>121</v>
      </c>
      <c r="K18" s="11">
        <v>149</v>
      </c>
      <c r="L18" s="11">
        <v>180</v>
      </c>
      <c r="M18" s="11">
        <v>138</v>
      </c>
      <c r="N18" s="11">
        <v>200</v>
      </c>
      <c r="O18" s="11">
        <v>203</v>
      </c>
      <c r="P18" s="11">
        <v>198</v>
      </c>
      <c r="Q18" s="11">
        <v>152</v>
      </c>
      <c r="R18" s="11">
        <v>148</v>
      </c>
      <c r="S18" s="2">
        <f t="shared" si="0"/>
        <v>9</v>
      </c>
      <c r="T18" s="3">
        <f t="shared" si="1"/>
        <v>1489</v>
      </c>
      <c r="U18" s="5">
        <f t="shared" si="2"/>
        <v>165.44444444444446</v>
      </c>
      <c r="V18" s="35">
        <f t="shared" si="5"/>
        <v>0</v>
      </c>
      <c r="W18" s="35">
        <f t="shared" si="3"/>
        <v>1489</v>
      </c>
      <c r="X18" s="41" t="str">
        <f t="shared" si="4"/>
        <v>X</v>
      </c>
    </row>
    <row r="19" spans="1:24" ht="12.75">
      <c r="A19" s="122" t="str">
        <f>IF($C19="","",VLOOKUP($C19,Régional!$A$1:$P$356,15,FALSE))</f>
        <v>Honneur</v>
      </c>
      <c r="B19" s="7" t="str">
        <f>IF($C19="","",VLOOKUP($C19,Régional!$A$1:$P$356,7,FALSE))</f>
        <v>H</v>
      </c>
      <c r="C19" s="10" t="s">
        <v>831</v>
      </c>
      <c r="D19" s="1" t="str">
        <f>IF($C19="","",VLOOKUP($C19,Régional!$A$1:$P$356,16,FALSE))</f>
        <v>BOWLING CLUB DE L'AIGLE</v>
      </c>
      <c r="E19" s="38" t="str">
        <f>IF($C19="","",VLOOKUP($C19,Régional!$A$1:$P$356,13,FALSE))</f>
        <v>MYSOET Laurent</v>
      </c>
      <c r="F19" s="39"/>
      <c r="G19" s="39"/>
      <c r="H19" s="40"/>
      <c r="I19" s="45"/>
      <c r="J19" s="11">
        <v>175</v>
      </c>
      <c r="K19" s="11">
        <v>200</v>
      </c>
      <c r="L19" s="11">
        <v>153</v>
      </c>
      <c r="M19" s="11">
        <v>182</v>
      </c>
      <c r="N19" s="11">
        <v>179</v>
      </c>
      <c r="O19" s="11">
        <v>182</v>
      </c>
      <c r="P19" s="11">
        <v>188</v>
      </c>
      <c r="Q19" s="11">
        <v>159</v>
      </c>
      <c r="R19" s="11">
        <v>125</v>
      </c>
      <c r="S19" s="2">
        <f t="shared" si="0"/>
        <v>9</v>
      </c>
      <c r="T19" s="3">
        <f t="shared" si="1"/>
        <v>1543</v>
      </c>
      <c r="U19" s="5">
        <f t="shared" si="2"/>
        <v>171.44444444444446</v>
      </c>
      <c r="V19" s="35">
        <f t="shared" si="5"/>
        <v>0</v>
      </c>
      <c r="W19" s="35">
        <f t="shared" si="3"/>
        <v>1543</v>
      </c>
      <c r="X19" s="41" t="str">
        <f t="shared" si="4"/>
        <v>X</v>
      </c>
    </row>
    <row r="20" spans="1:24" ht="12.75">
      <c r="A20" s="122">
        <f>IF($C20="","",VLOOKUP($C20,Régional!$A$1:$P$356,15,FALSE))</f>
      </c>
      <c r="B20" s="7">
        <f>IF($C20="","",VLOOKUP($C20,Régional!$A$1:$P$356,7,FALSE))</f>
      </c>
      <c r="C20" s="10"/>
      <c r="D20" s="1">
        <f>IF($C20="","",VLOOKUP($C20,Régional!$A$1:$P$356,16,FALSE))</f>
      </c>
      <c r="E20" s="38">
        <f>IF($C20="","",VLOOKUP($C20,Régional!$A$1:$P$356,13,FALSE))</f>
      </c>
      <c r="F20" s="39"/>
      <c r="G20" s="39"/>
      <c r="H20" s="40"/>
      <c r="I20" s="45"/>
      <c r="J20" s="11"/>
      <c r="K20" s="11"/>
      <c r="L20" s="11"/>
      <c r="M20" s="11"/>
      <c r="N20" s="11"/>
      <c r="O20" s="11"/>
      <c r="P20" s="11"/>
      <c r="Q20" s="11"/>
      <c r="R20" s="11"/>
      <c r="S20" s="2">
        <f t="shared" si="0"/>
        <v>0</v>
      </c>
      <c r="T20" s="3">
        <f t="shared" si="1"/>
        <v>0</v>
      </c>
      <c r="U20" s="5">
        <f t="shared" si="2"/>
        <v>0</v>
      </c>
      <c r="V20" s="35">
        <f t="shared" si="5"/>
        <v>0</v>
      </c>
      <c r="W20" s="35">
        <f t="shared" si="3"/>
        <v>0</v>
      </c>
      <c r="X20" s="41">
        <f t="shared" si="4"/>
      </c>
    </row>
    <row r="21" spans="1:24" ht="12.75">
      <c r="A21" s="122">
        <f>IF($C21="","",VLOOKUP($C21,Régional!$A$1:$P$356,15,FALSE))</f>
      </c>
      <c r="B21" s="7">
        <f>IF($C21="","",VLOOKUP($C21,Régional!$A$1:$P$356,7,FALSE))</f>
      </c>
      <c r="C21" s="10"/>
      <c r="D21" s="1">
        <f>IF($C21="","",VLOOKUP($C21,Régional!$A$1:$P$356,16,FALSE))</f>
      </c>
      <c r="E21" s="38">
        <f>IF($C21="","",VLOOKUP($C21,Régional!$A$1:$P$356,13,FALSE))</f>
      </c>
      <c r="F21" s="39"/>
      <c r="G21" s="39"/>
      <c r="H21" s="40"/>
      <c r="I21" s="45"/>
      <c r="J21" s="11"/>
      <c r="K21" s="11"/>
      <c r="L21" s="11"/>
      <c r="M21" s="11"/>
      <c r="N21" s="11"/>
      <c r="O21" s="11"/>
      <c r="P21" s="11"/>
      <c r="Q21" s="11"/>
      <c r="R21" s="11"/>
      <c r="S21" s="2">
        <f t="shared" si="0"/>
        <v>0</v>
      </c>
      <c r="T21" s="3">
        <f t="shared" si="1"/>
        <v>0</v>
      </c>
      <c r="U21" s="5">
        <f t="shared" si="2"/>
        <v>0</v>
      </c>
      <c r="V21" s="35">
        <f t="shared" si="5"/>
        <v>0</v>
      </c>
      <c r="W21" s="35">
        <f t="shared" si="3"/>
        <v>0</v>
      </c>
      <c r="X21" s="41">
        <f t="shared" si="4"/>
      </c>
    </row>
    <row r="22" spans="1:24" ht="12.75">
      <c r="A22" s="122">
        <f>IF($C22="","",VLOOKUP($C22,Régional!$A$1:$P$356,15,FALSE))</f>
      </c>
      <c r="B22" s="7">
        <f>IF($C22="","",VLOOKUP($C22,Régional!$A$1:$P$356,7,FALSE))</f>
      </c>
      <c r="C22" s="10"/>
      <c r="D22" s="1">
        <f>IF($C22="","",VLOOKUP($C22,Régional!$A$1:$P$356,16,FALSE))</f>
      </c>
      <c r="E22" s="38">
        <f>IF($C22="","",VLOOKUP($C22,Régional!$A$1:$P$356,13,FALSE))</f>
      </c>
      <c r="F22" s="39"/>
      <c r="G22" s="39"/>
      <c r="H22" s="40"/>
      <c r="I22" s="45"/>
      <c r="J22" s="11"/>
      <c r="K22" s="11"/>
      <c r="L22" s="11"/>
      <c r="M22" s="11"/>
      <c r="N22" s="11"/>
      <c r="O22" s="11"/>
      <c r="P22" s="11"/>
      <c r="Q22" s="11"/>
      <c r="R22" s="11"/>
      <c r="S22" s="2">
        <f t="shared" si="0"/>
        <v>0</v>
      </c>
      <c r="T22" s="3">
        <f t="shared" si="1"/>
        <v>0</v>
      </c>
      <c r="U22" s="5">
        <f t="shared" si="2"/>
        <v>0</v>
      </c>
      <c r="V22" s="35">
        <f t="shared" si="5"/>
        <v>0</v>
      </c>
      <c r="W22" s="35">
        <f t="shared" si="3"/>
        <v>0</v>
      </c>
      <c r="X22" s="41">
        <f t="shared" si="4"/>
      </c>
    </row>
    <row r="23" spans="1:24" ht="12.75">
      <c r="A23" s="122">
        <f>IF($C23="","",VLOOKUP($C23,Régional!$A$1:$P$356,15,FALSE))</f>
      </c>
      <c r="B23" s="7">
        <f>IF($C23="","",VLOOKUP($C23,Régional!$A$1:$P$356,7,FALSE))</f>
      </c>
      <c r="C23" s="10"/>
      <c r="D23" s="1">
        <f>IF($C23="","",VLOOKUP($C23,Régional!$A$1:$P$356,16,FALSE))</f>
      </c>
      <c r="E23" s="38">
        <f>IF($C23="","",VLOOKUP($C23,Régional!$A$1:$P$356,13,FALSE))</f>
      </c>
      <c r="F23" s="39"/>
      <c r="G23" s="39"/>
      <c r="H23" s="40"/>
      <c r="I23" s="45"/>
      <c r="J23" s="11"/>
      <c r="K23" s="11"/>
      <c r="L23" s="11"/>
      <c r="M23" s="11"/>
      <c r="N23" s="11"/>
      <c r="O23" s="11"/>
      <c r="P23" s="11"/>
      <c r="Q23" s="11"/>
      <c r="R23" s="11"/>
      <c r="S23" s="2">
        <f t="shared" si="0"/>
        <v>0</v>
      </c>
      <c r="T23" s="3">
        <f t="shared" si="1"/>
        <v>0</v>
      </c>
      <c r="U23" s="5">
        <f t="shared" si="2"/>
        <v>0</v>
      </c>
      <c r="V23" s="35">
        <f t="shared" si="5"/>
        <v>0</v>
      </c>
      <c r="W23" s="35">
        <f t="shared" si="3"/>
        <v>0</v>
      </c>
      <c r="X23" s="41">
        <f t="shared" si="4"/>
      </c>
    </row>
    <row r="24" spans="1:24" ht="12.75">
      <c r="A24" s="122">
        <f>IF($C24="","",VLOOKUP($C24,Régional!$A$1:$P$356,15,FALSE))</f>
      </c>
      <c r="B24" s="7">
        <f>IF($C24="","",VLOOKUP($C24,Régional!$A$1:$P$356,7,FALSE))</f>
      </c>
      <c r="C24" s="10"/>
      <c r="D24" s="1">
        <f>IF($C24="","",VLOOKUP($C24,Régional!$A$1:$P$356,16,FALSE))</f>
      </c>
      <c r="E24" s="38">
        <f>IF($C24="","",VLOOKUP($C24,Régional!$A$1:$P$356,13,FALSE))</f>
      </c>
      <c r="F24" s="39"/>
      <c r="G24" s="39"/>
      <c r="H24" s="40"/>
      <c r="I24" s="45"/>
      <c r="J24" s="11"/>
      <c r="K24" s="11"/>
      <c r="L24" s="11"/>
      <c r="M24" s="11"/>
      <c r="N24" s="11"/>
      <c r="O24" s="11"/>
      <c r="P24" s="11"/>
      <c r="Q24" s="11"/>
      <c r="R24" s="11"/>
      <c r="S24" s="2">
        <f t="shared" si="0"/>
        <v>0</v>
      </c>
      <c r="T24" s="3">
        <f t="shared" si="1"/>
        <v>0</v>
      </c>
      <c r="U24" s="5">
        <f t="shared" si="2"/>
        <v>0</v>
      </c>
      <c r="V24" s="35">
        <f t="shared" si="5"/>
        <v>0</v>
      </c>
      <c r="W24" s="35">
        <f t="shared" si="3"/>
        <v>0</v>
      </c>
      <c r="X24" s="41">
        <f t="shared" si="4"/>
      </c>
    </row>
    <row r="25" spans="1:24" ht="12.75">
      <c r="A25" s="122">
        <f>IF($C25="","",VLOOKUP($C25,Régional!$A$1:$P$356,15,FALSE))</f>
      </c>
      <c r="B25" s="7">
        <f>IF($C25="","",VLOOKUP($C25,Régional!$A$1:$P$356,7,FALSE))</f>
      </c>
      <c r="C25" s="10"/>
      <c r="D25" s="1">
        <f>IF($C25="","",VLOOKUP($C25,Régional!$A$1:$P$356,16,FALSE))</f>
      </c>
      <c r="E25" s="38">
        <f>IF($C25="","",VLOOKUP($C25,Régional!$A$1:$P$356,13,FALSE))</f>
      </c>
      <c r="F25" s="39"/>
      <c r="G25" s="39"/>
      <c r="H25" s="40"/>
      <c r="I25" s="45"/>
      <c r="J25" s="11"/>
      <c r="K25" s="11"/>
      <c r="L25" s="11"/>
      <c r="M25" s="11"/>
      <c r="N25" s="11"/>
      <c r="O25" s="11"/>
      <c r="P25" s="11"/>
      <c r="Q25" s="11"/>
      <c r="R25" s="11"/>
      <c r="S25" s="2">
        <f t="shared" si="0"/>
        <v>0</v>
      </c>
      <c r="T25" s="3">
        <f t="shared" si="1"/>
        <v>0</v>
      </c>
      <c r="U25" s="5">
        <f t="shared" si="2"/>
        <v>0</v>
      </c>
      <c r="V25" s="35">
        <f t="shared" si="5"/>
        <v>0</v>
      </c>
      <c r="W25" s="35">
        <f t="shared" si="3"/>
        <v>0</v>
      </c>
      <c r="X25" s="41">
        <f t="shared" si="4"/>
      </c>
    </row>
    <row r="26" spans="1:24" ht="12.75">
      <c r="A26" s="122">
        <f>IF($C26="","",VLOOKUP($C26,Régional!$A$1:$P$356,15,FALSE))</f>
      </c>
      <c r="B26" s="7">
        <f>IF($C26="","",VLOOKUP($C26,Régional!$A$1:$P$356,7,FALSE))</f>
      </c>
      <c r="C26" s="10"/>
      <c r="D26" s="1">
        <f>IF($C26="","",VLOOKUP($C26,Régional!$A$1:$P$356,16,FALSE))</f>
      </c>
      <c r="E26" s="38">
        <f>IF($C26="","",VLOOKUP($C26,Régional!$A$1:$P$356,13,FALSE))</f>
      </c>
      <c r="F26" s="39"/>
      <c r="G26" s="39"/>
      <c r="H26" s="40"/>
      <c r="I26" s="45"/>
      <c r="J26" s="11"/>
      <c r="K26" s="11"/>
      <c r="L26" s="11"/>
      <c r="M26" s="11"/>
      <c r="N26" s="11"/>
      <c r="O26" s="11"/>
      <c r="P26" s="11"/>
      <c r="Q26" s="11"/>
      <c r="R26" s="11"/>
      <c r="S26" s="2">
        <f t="shared" si="0"/>
        <v>0</v>
      </c>
      <c r="T26" s="3">
        <f t="shared" si="1"/>
        <v>0</v>
      </c>
      <c r="U26" s="5">
        <f t="shared" si="2"/>
        <v>0</v>
      </c>
      <c r="V26" s="35">
        <f t="shared" si="5"/>
        <v>0</v>
      </c>
      <c r="W26" s="35">
        <f t="shared" si="3"/>
        <v>0</v>
      </c>
      <c r="X26" s="41">
        <f t="shared" si="4"/>
      </c>
    </row>
    <row r="27" spans="1:24" ht="12.75">
      <c r="A27" s="122">
        <f>IF($C27="","",VLOOKUP($C27,Régional!$A$1:$P$356,15,FALSE))</f>
      </c>
      <c r="B27" s="7">
        <f>IF($C27="","",VLOOKUP($C27,Régional!$A$1:$P$356,7,FALSE))</f>
      </c>
      <c r="C27" s="10"/>
      <c r="D27" s="1">
        <f>IF($C27="","",VLOOKUP($C27,Régional!$A$1:$P$356,16,FALSE))</f>
      </c>
      <c r="E27" s="38">
        <f>IF($C27="","",VLOOKUP($C27,Régional!$A$1:$P$356,13,FALSE))</f>
      </c>
      <c r="F27" s="39"/>
      <c r="G27" s="39"/>
      <c r="H27" s="40"/>
      <c r="I27" s="45"/>
      <c r="J27" s="11"/>
      <c r="K27" s="11"/>
      <c r="L27" s="11"/>
      <c r="M27" s="11"/>
      <c r="N27" s="11"/>
      <c r="O27" s="11"/>
      <c r="P27" s="11"/>
      <c r="Q27" s="11"/>
      <c r="R27" s="11"/>
      <c r="S27" s="2">
        <f t="shared" si="0"/>
        <v>0</v>
      </c>
      <c r="T27" s="3">
        <f t="shared" si="1"/>
        <v>0</v>
      </c>
      <c r="U27" s="5">
        <f t="shared" si="2"/>
        <v>0</v>
      </c>
      <c r="V27" s="35">
        <f t="shared" si="5"/>
        <v>0</v>
      </c>
      <c r="W27" s="35">
        <f t="shared" si="3"/>
        <v>0</v>
      </c>
      <c r="X27" s="41">
        <f t="shared" si="4"/>
      </c>
    </row>
    <row r="28" spans="1:24" ht="12.75">
      <c r="A28" s="122">
        <f>IF($C28="","",VLOOKUP($C28,Régional!$A$1:$P$356,15,FALSE))</f>
      </c>
      <c r="B28" s="7">
        <f>IF($C28="","",VLOOKUP($C28,Régional!$A$1:$P$356,7,FALSE))</f>
      </c>
      <c r="C28" s="123"/>
      <c r="D28" s="1">
        <f>IF($C28="","",VLOOKUP($C28,Régional!$A$1:$P$356,16,FALSE))</f>
      </c>
      <c r="E28" s="38">
        <f>IF($C28="","",VLOOKUP($C28,Régional!$A$1:$P$356,13,FALSE))</f>
      </c>
      <c r="F28" s="39"/>
      <c r="G28" s="39"/>
      <c r="H28" s="40"/>
      <c r="I28" s="45"/>
      <c r="J28" s="11"/>
      <c r="K28" s="11"/>
      <c r="L28" s="11"/>
      <c r="M28" s="11"/>
      <c r="N28" s="11"/>
      <c r="O28" s="11"/>
      <c r="P28" s="11"/>
      <c r="Q28" s="11"/>
      <c r="R28" s="11"/>
      <c r="S28" s="2">
        <f t="shared" si="0"/>
        <v>0</v>
      </c>
      <c r="T28" s="3">
        <f t="shared" si="1"/>
        <v>0</v>
      </c>
      <c r="U28" s="5">
        <f t="shared" si="2"/>
        <v>0</v>
      </c>
      <c r="V28" s="35">
        <f t="shared" si="5"/>
        <v>0</v>
      </c>
      <c r="W28" s="35">
        <f t="shared" si="3"/>
        <v>0</v>
      </c>
      <c r="X28" s="41">
        <f t="shared" si="4"/>
      </c>
    </row>
    <row r="29" spans="1:24" ht="12.75">
      <c r="A29" s="122">
        <f>IF($C29="","",VLOOKUP($C29,Régional!$A$1:$P$356,15,FALSE))</f>
      </c>
      <c r="B29" s="7">
        <f>IF($C29="","",VLOOKUP($C29,Régional!$A$1:$P$356,7,FALSE))</f>
      </c>
      <c r="C29" s="10"/>
      <c r="D29" s="1">
        <f>IF($C29="","",VLOOKUP($C29,Régional!$A$1:$P$356,16,FALSE))</f>
      </c>
      <c r="E29" s="38">
        <f>IF($C29="","",VLOOKUP($C29,Régional!$A$1:$P$356,13,FALSE))</f>
      </c>
      <c r="F29" s="39"/>
      <c r="G29" s="39"/>
      <c r="H29" s="40"/>
      <c r="I29" s="45"/>
      <c r="J29" s="11"/>
      <c r="K29" s="11"/>
      <c r="L29" s="11"/>
      <c r="M29" s="11"/>
      <c r="N29" s="11"/>
      <c r="O29" s="11"/>
      <c r="P29" s="11"/>
      <c r="Q29" s="11"/>
      <c r="R29" s="11"/>
      <c r="S29" s="2">
        <f t="shared" si="0"/>
        <v>0</v>
      </c>
      <c r="T29" s="3">
        <f t="shared" si="1"/>
        <v>0</v>
      </c>
      <c r="U29" s="5">
        <f t="shared" si="2"/>
        <v>0</v>
      </c>
      <c r="V29" s="35">
        <f t="shared" si="5"/>
        <v>0</v>
      </c>
      <c r="W29" s="35">
        <f t="shared" si="3"/>
        <v>0</v>
      </c>
      <c r="X29" s="41">
        <f t="shared" si="4"/>
      </c>
    </row>
    <row r="30" spans="1:24" ht="12.75">
      <c r="A30" s="122">
        <f>IF($C30="","",VLOOKUP($C30,Régional!$A$1:$P$356,15,FALSE))</f>
      </c>
      <c r="B30" s="7">
        <f>IF($C30="","",VLOOKUP($C30,Régional!$A$1:$P$356,7,FALSE))</f>
      </c>
      <c r="C30" s="10"/>
      <c r="D30" s="1">
        <f>IF($C30="","",VLOOKUP($C30,Régional!$A$1:$P$356,16,FALSE))</f>
      </c>
      <c r="E30" s="38">
        <f>IF($C30="","",VLOOKUP($C30,Régional!$A$1:$P$356,13,FALSE))</f>
      </c>
      <c r="F30" s="39"/>
      <c r="G30" s="39"/>
      <c r="H30" s="40"/>
      <c r="I30" s="45"/>
      <c r="J30" s="11"/>
      <c r="K30" s="11"/>
      <c r="L30" s="11"/>
      <c r="M30" s="11"/>
      <c r="N30" s="11"/>
      <c r="O30" s="11"/>
      <c r="P30" s="11"/>
      <c r="Q30" s="11"/>
      <c r="R30" s="11"/>
      <c r="S30" s="2">
        <f t="shared" si="0"/>
        <v>0</v>
      </c>
      <c r="T30" s="3">
        <f t="shared" si="1"/>
        <v>0</v>
      </c>
      <c r="U30" s="5">
        <f t="shared" si="2"/>
        <v>0</v>
      </c>
      <c r="V30" s="35">
        <f t="shared" si="5"/>
        <v>0</v>
      </c>
      <c r="W30" s="35">
        <f t="shared" si="3"/>
        <v>0</v>
      </c>
      <c r="X30" s="41">
        <f t="shared" si="4"/>
      </c>
    </row>
    <row r="31" spans="1:24" ht="12.75">
      <c r="A31" s="122">
        <f>IF($C31="","",VLOOKUP($C31,Régional!$A$1:$P$356,15,FALSE))</f>
      </c>
      <c r="B31" s="7">
        <f>IF($C31="","",VLOOKUP($C31,Régional!$A$1:$P$356,7,FALSE))</f>
      </c>
      <c r="C31" s="10"/>
      <c r="D31" s="1">
        <f>IF($C31="","",VLOOKUP($C31,Régional!$A$1:$P$356,16,FALSE))</f>
      </c>
      <c r="E31" s="38">
        <f>IF($C31="","",VLOOKUP($C31,Régional!$A$1:$P$356,13,FALSE))</f>
      </c>
      <c r="F31" s="39"/>
      <c r="G31" s="39"/>
      <c r="H31" s="40"/>
      <c r="I31" s="45"/>
      <c r="J31" s="11"/>
      <c r="K31" s="11"/>
      <c r="L31" s="11"/>
      <c r="M31" s="11"/>
      <c r="N31" s="11"/>
      <c r="O31" s="11"/>
      <c r="P31" s="11"/>
      <c r="Q31" s="11"/>
      <c r="R31" s="11"/>
      <c r="S31" s="2">
        <f t="shared" si="0"/>
        <v>0</v>
      </c>
      <c r="T31" s="3">
        <f t="shared" si="1"/>
        <v>0</v>
      </c>
      <c r="U31" s="5">
        <f t="shared" si="2"/>
        <v>0</v>
      </c>
      <c r="V31" s="35">
        <f t="shared" si="5"/>
        <v>0</v>
      </c>
      <c r="W31" s="35">
        <f t="shared" si="3"/>
        <v>0</v>
      </c>
      <c r="X31" s="41">
        <f t="shared" si="4"/>
      </c>
    </row>
    <row r="32" spans="1:24" ht="12.75">
      <c r="A32" s="122">
        <f>IF($C32="","",VLOOKUP($C32,Régional!$A$1:$P$356,15,FALSE))</f>
      </c>
      <c r="B32" s="7">
        <f>IF($C32="","",VLOOKUP($C32,Régional!$A$1:$P$356,7,FALSE))</f>
      </c>
      <c r="C32" s="10"/>
      <c r="D32" s="1">
        <f>IF($C32="","",VLOOKUP($C32,Régional!$A$1:$P$356,16,FALSE))</f>
      </c>
      <c r="E32" s="38">
        <f>IF($C32="","",VLOOKUP($C32,Régional!$A$1:$P$356,13,FALSE))</f>
      </c>
      <c r="F32" s="39"/>
      <c r="G32" s="39"/>
      <c r="H32" s="40"/>
      <c r="I32" s="45"/>
      <c r="J32" s="11"/>
      <c r="K32" s="11"/>
      <c r="L32" s="11"/>
      <c r="M32" s="11"/>
      <c r="N32" s="11"/>
      <c r="O32" s="11"/>
      <c r="P32" s="11"/>
      <c r="Q32" s="11"/>
      <c r="R32" s="11"/>
      <c r="S32" s="2">
        <f t="shared" si="0"/>
        <v>0</v>
      </c>
      <c r="T32" s="3">
        <f t="shared" si="1"/>
        <v>0</v>
      </c>
      <c r="U32" s="5">
        <f t="shared" si="2"/>
        <v>0</v>
      </c>
      <c r="V32" s="35">
        <f t="shared" si="5"/>
        <v>0</v>
      </c>
      <c r="W32" s="35">
        <f t="shared" si="3"/>
        <v>0</v>
      </c>
      <c r="X32" s="41">
        <f t="shared" si="4"/>
      </c>
    </row>
    <row r="33" spans="1:24" ht="12.75">
      <c r="A33" s="122">
        <f>IF($C33="","",VLOOKUP($C33,Régional!$A$1:$P$356,15,FALSE))</f>
      </c>
      <c r="B33" s="7">
        <f>IF($C33="","",VLOOKUP($C33,Régional!$A$1:$P$356,7,FALSE))</f>
      </c>
      <c r="C33" s="10"/>
      <c r="D33" s="1">
        <f>IF($C33="","",VLOOKUP($C33,Régional!$A$1:$P$356,16,FALSE))</f>
      </c>
      <c r="E33" s="38">
        <f>IF($C33="","",VLOOKUP($C33,Régional!$A$1:$P$356,13,FALSE))</f>
      </c>
      <c r="F33" s="39"/>
      <c r="G33" s="39"/>
      <c r="H33" s="40"/>
      <c r="I33" s="45"/>
      <c r="J33" s="11"/>
      <c r="K33" s="11"/>
      <c r="L33" s="11"/>
      <c r="M33" s="11"/>
      <c r="N33" s="11"/>
      <c r="O33" s="11"/>
      <c r="P33" s="11"/>
      <c r="Q33" s="11"/>
      <c r="R33" s="11"/>
      <c r="S33" s="2">
        <f t="shared" si="0"/>
        <v>0</v>
      </c>
      <c r="T33" s="3">
        <f t="shared" si="1"/>
        <v>0</v>
      </c>
      <c r="U33" s="5">
        <f t="shared" si="2"/>
        <v>0</v>
      </c>
      <c r="V33" s="35">
        <f t="shared" si="5"/>
        <v>0</v>
      </c>
      <c r="W33" s="35">
        <f t="shared" si="3"/>
        <v>0</v>
      </c>
      <c r="X33" s="41">
        <f t="shared" si="4"/>
      </c>
    </row>
    <row r="34" spans="1:24" ht="12.75">
      <c r="A34" s="122">
        <f>IF($C34="","",VLOOKUP($C34,Régional!$A$1:$P$356,15,FALSE))</f>
      </c>
      <c r="B34" s="7">
        <f>IF($C34="","",VLOOKUP($C34,Régional!$A$1:$P$356,7,FALSE))</f>
      </c>
      <c r="C34" s="10"/>
      <c r="D34" s="1">
        <f>IF($C34="","",VLOOKUP($C34,Régional!$A$1:$P$356,16,FALSE))</f>
      </c>
      <c r="E34" s="38">
        <f>IF($C34="","",VLOOKUP($C34,Régional!$A$1:$P$356,13,FALSE))</f>
      </c>
      <c r="F34" s="39"/>
      <c r="G34" s="39"/>
      <c r="H34" s="40"/>
      <c r="I34" s="45"/>
      <c r="J34" s="11"/>
      <c r="K34" s="11"/>
      <c r="L34" s="11"/>
      <c r="M34" s="11"/>
      <c r="N34" s="11"/>
      <c r="O34" s="11"/>
      <c r="P34" s="11"/>
      <c r="Q34" s="11"/>
      <c r="R34" s="11"/>
      <c r="S34" s="2">
        <f t="shared" si="0"/>
        <v>0</v>
      </c>
      <c r="T34" s="3">
        <f t="shared" si="1"/>
        <v>0</v>
      </c>
      <c r="U34" s="5">
        <f t="shared" si="2"/>
        <v>0</v>
      </c>
      <c r="V34" s="35">
        <f t="shared" si="5"/>
        <v>0</v>
      </c>
      <c r="W34" s="35">
        <f t="shared" si="3"/>
        <v>0</v>
      </c>
      <c r="X34" s="41">
        <f t="shared" si="4"/>
      </c>
    </row>
    <row r="35" spans="1:24" ht="12.75">
      <c r="A35" s="122">
        <f>IF($C35="","",VLOOKUP($C35,Régional!$A$1:$P$356,15,FALSE))</f>
      </c>
      <c r="B35" s="7">
        <f>IF($C35="","",VLOOKUP($C35,Régional!$A$1:$P$356,7,FALSE))</f>
      </c>
      <c r="C35" s="10"/>
      <c r="D35" s="1">
        <f>IF($C35="","",VLOOKUP($C35,Régional!$A$1:$P$356,16,FALSE))</f>
      </c>
      <c r="E35" s="38">
        <f>IF($C35="","",VLOOKUP($C35,Régional!$A$1:$P$356,13,FALSE))</f>
      </c>
      <c r="F35" s="39"/>
      <c r="G35" s="39"/>
      <c r="H35" s="40"/>
      <c r="I35" s="45"/>
      <c r="J35" s="11"/>
      <c r="K35" s="11"/>
      <c r="L35" s="11"/>
      <c r="M35" s="11"/>
      <c r="N35" s="11"/>
      <c r="O35" s="11"/>
      <c r="P35" s="11"/>
      <c r="Q35" s="11"/>
      <c r="R35" s="11"/>
      <c r="S35" s="2">
        <f t="shared" si="0"/>
        <v>0</v>
      </c>
      <c r="T35" s="3">
        <f t="shared" si="1"/>
        <v>0</v>
      </c>
      <c r="U35" s="5">
        <f t="shared" si="2"/>
        <v>0</v>
      </c>
      <c r="V35" s="35">
        <f t="shared" si="5"/>
        <v>0</v>
      </c>
      <c r="W35" s="35">
        <f t="shared" si="3"/>
        <v>0</v>
      </c>
      <c r="X35" s="41">
        <f t="shared" si="4"/>
      </c>
    </row>
    <row r="36" spans="1:24" ht="12.75">
      <c r="A36" s="122">
        <f>IF($C36="","",VLOOKUP($C36,Régional!$A$1:$P$356,15,FALSE))</f>
      </c>
      <c r="B36" s="7">
        <f>IF($C36="","",VLOOKUP($C36,Régional!$A$1:$P$356,7,FALSE))</f>
      </c>
      <c r="C36" s="10"/>
      <c r="D36" s="1">
        <f>IF($C36="","",VLOOKUP($C36,Régional!$A$1:$P$356,16,FALSE))</f>
      </c>
      <c r="E36" s="38">
        <f>IF($C36="","",VLOOKUP($C36,Régional!$A$1:$P$356,13,FALSE))</f>
      </c>
      <c r="F36" s="39"/>
      <c r="G36" s="39"/>
      <c r="H36" s="40"/>
      <c r="I36" s="45"/>
      <c r="J36" s="11"/>
      <c r="K36" s="11"/>
      <c r="L36" s="11"/>
      <c r="M36" s="11"/>
      <c r="N36" s="11"/>
      <c r="O36" s="11"/>
      <c r="P36" s="11"/>
      <c r="Q36" s="11"/>
      <c r="R36" s="11"/>
      <c r="S36" s="2">
        <f t="shared" si="0"/>
        <v>0</v>
      </c>
      <c r="T36" s="3">
        <f t="shared" si="1"/>
        <v>0</v>
      </c>
      <c r="U36" s="5">
        <f t="shared" si="2"/>
        <v>0</v>
      </c>
      <c r="V36" s="35">
        <f t="shared" si="5"/>
        <v>0</v>
      </c>
      <c r="W36" s="35">
        <f t="shared" si="3"/>
        <v>0</v>
      </c>
      <c r="X36" s="41">
        <f t="shared" si="4"/>
      </c>
    </row>
    <row r="37" spans="1:24" ht="12.75">
      <c r="A37" s="122">
        <f>IF($C37="","",VLOOKUP($C37,Régional!$A$1:$P$356,15,FALSE))</f>
      </c>
      <c r="B37" s="7">
        <f>IF($C37="","",VLOOKUP($C37,Régional!$A$1:$P$356,7,FALSE))</f>
      </c>
      <c r="C37" s="10"/>
      <c r="D37" s="1">
        <f>IF($C37="","",VLOOKUP($C37,Régional!$A$1:$P$356,16,FALSE))</f>
      </c>
      <c r="E37" s="38">
        <f>IF($C37="","",VLOOKUP($C37,Régional!$A$1:$P$356,13,FALSE))</f>
      </c>
      <c r="F37" s="39"/>
      <c r="G37" s="39"/>
      <c r="H37" s="40"/>
      <c r="I37" s="45"/>
      <c r="J37" s="11"/>
      <c r="K37" s="11"/>
      <c r="L37" s="11"/>
      <c r="M37" s="11"/>
      <c r="N37" s="11"/>
      <c r="O37" s="11"/>
      <c r="P37" s="11"/>
      <c r="Q37" s="11"/>
      <c r="R37" s="11"/>
      <c r="S37" s="2">
        <f t="shared" si="0"/>
        <v>0</v>
      </c>
      <c r="T37" s="3">
        <f t="shared" si="1"/>
        <v>0</v>
      </c>
      <c r="U37" s="5">
        <f t="shared" si="2"/>
        <v>0</v>
      </c>
      <c r="V37" s="35">
        <f t="shared" si="5"/>
        <v>0</v>
      </c>
      <c r="W37" s="35">
        <f t="shared" si="3"/>
        <v>0</v>
      </c>
      <c r="X37" s="41">
        <f t="shared" si="4"/>
      </c>
    </row>
    <row r="38" spans="1:24" ht="12.75">
      <c r="A38" s="122">
        <f>IF($C38="","",VLOOKUP($C38,Régional!$A$1:$P$356,15,FALSE))</f>
      </c>
      <c r="B38" s="7">
        <f>IF($C38="","",VLOOKUP($C38,Régional!$A$1:$P$356,7,FALSE))</f>
      </c>
      <c r="C38" s="10"/>
      <c r="D38" s="1">
        <f>IF($C38="","",VLOOKUP($C38,Régional!$A$1:$P$356,16,FALSE))</f>
      </c>
      <c r="E38" s="38">
        <f>IF($C38="","",VLOOKUP($C38,Régional!$A$1:$P$356,13,FALSE))</f>
      </c>
      <c r="F38" s="39"/>
      <c r="G38" s="39"/>
      <c r="H38" s="40"/>
      <c r="I38" s="45"/>
      <c r="J38" s="11"/>
      <c r="K38" s="11"/>
      <c r="L38" s="11"/>
      <c r="M38" s="11"/>
      <c r="N38" s="11"/>
      <c r="O38" s="11"/>
      <c r="P38" s="11"/>
      <c r="Q38" s="11"/>
      <c r="R38" s="11"/>
      <c r="S38" s="2">
        <f aca="true" t="shared" si="6" ref="S38:S69">COUNTA(J38:R38)</f>
        <v>0</v>
      </c>
      <c r="T38" s="3">
        <f aca="true" t="shared" si="7" ref="T38:T69">SUM(J38:R38)</f>
        <v>0</v>
      </c>
      <c r="U38" s="5">
        <f aca="true" t="shared" si="8" ref="U38:U69">IF(S38=0,0,T38/S38)</f>
        <v>0</v>
      </c>
      <c r="V38" s="35">
        <f t="shared" si="5"/>
        <v>0</v>
      </c>
      <c r="W38" s="35">
        <f aca="true" t="shared" si="9" ref="W38:W69">T38+V38</f>
        <v>0</v>
      </c>
      <c r="X38" s="41">
        <f aca="true" t="shared" si="10" ref="X38:X69">IF(C38="","","X")</f>
      </c>
    </row>
    <row r="39" spans="1:24" ht="12.75">
      <c r="A39" s="122">
        <f>IF($C39="","",VLOOKUP($C39,Régional!$A$1:$P$356,15,FALSE))</f>
      </c>
      <c r="B39" s="7">
        <f>IF($C39="","",VLOOKUP($C39,Régional!$A$1:$P$356,7,FALSE))</f>
      </c>
      <c r="C39" s="10"/>
      <c r="D39" s="1">
        <f>IF($C39="","",VLOOKUP($C39,Régional!$A$1:$P$356,16,FALSE))</f>
      </c>
      <c r="E39" s="38">
        <f>IF($C39="","",VLOOKUP($C39,Régional!$A$1:$P$356,13,FALSE))</f>
      </c>
      <c r="F39" s="39"/>
      <c r="G39" s="39"/>
      <c r="H39" s="40"/>
      <c r="I39" s="45"/>
      <c r="J39" s="11"/>
      <c r="K39" s="11"/>
      <c r="L39" s="11"/>
      <c r="M39" s="11"/>
      <c r="N39" s="11"/>
      <c r="O39" s="11"/>
      <c r="P39" s="11"/>
      <c r="Q39" s="11"/>
      <c r="R39" s="11"/>
      <c r="S39" s="2">
        <f t="shared" si="6"/>
        <v>0</v>
      </c>
      <c r="T39" s="3">
        <f t="shared" si="7"/>
        <v>0</v>
      </c>
      <c r="U39" s="5">
        <f t="shared" si="8"/>
        <v>0</v>
      </c>
      <c r="V39" s="35">
        <f t="shared" si="5"/>
        <v>0</v>
      </c>
      <c r="W39" s="35">
        <f t="shared" si="9"/>
        <v>0</v>
      </c>
      <c r="X39" s="41">
        <f t="shared" si="10"/>
      </c>
    </row>
    <row r="40" spans="1:24" ht="12.75">
      <c r="A40" s="122">
        <f>IF($C40="","",VLOOKUP($C40,Régional!$A$1:$P$356,15,FALSE))</f>
      </c>
      <c r="B40" s="7">
        <f>IF($C40="","",VLOOKUP($C40,Régional!$A$1:$P$356,7,FALSE))</f>
      </c>
      <c r="C40" s="10"/>
      <c r="D40" s="1">
        <f>IF($C40="","",VLOOKUP($C40,Régional!$A$1:$P$356,16,FALSE))</f>
      </c>
      <c r="E40" s="38">
        <f>IF($C40="","",VLOOKUP($C40,Régional!$A$1:$P$356,13,FALSE))</f>
      </c>
      <c r="F40" s="39"/>
      <c r="G40" s="39"/>
      <c r="H40" s="40"/>
      <c r="I40" s="45"/>
      <c r="J40" s="11"/>
      <c r="K40" s="11"/>
      <c r="L40" s="11"/>
      <c r="M40" s="11"/>
      <c r="N40" s="11"/>
      <c r="O40" s="11"/>
      <c r="P40" s="11"/>
      <c r="Q40" s="11"/>
      <c r="R40" s="11"/>
      <c r="S40" s="2">
        <f t="shared" si="6"/>
        <v>0</v>
      </c>
      <c r="T40" s="3">
        <f t="shared" si="7"/>
        <v>0</v>
      </c>
      <c r="U40" s="5">
        <f t="shared" si="8"/>
        <v>0</v>
      </c>
      <c r="V40" s="35">
        <f t="shared" si="5"/>
        <v>0</v>
      </c>
      <c r="W40" s="35">
        <f t="shared" si="9"/>
        <v>0</v>
      </c>
      <c r="X40" s="41">
        <f t="shared" si="10"/>
      </c>
    </row>
    <row r="41" spans="1:24" ht="12.75">
      <c r="A41" s="122">
        <f>IF($C41="","",VLOOKUP($C41,Régional!$A$1:$P$356,15,FALSE))</f>
      </c>
      <c r="B41" s="7">
        <f>IF($C41="","",VLOOKUP($C41,Régional!$A$1:$P$356,7,FALSE))</f>
      </c>
      <c r="C41" s="10"/>
      <c r="D41" s="1">
        <f>IF($C41="","",VLOOKUP($C41,Régional!$A$1:$P$356,16,FALSE))</f>
      </c>
      <c r="E41" s="38">
        <f>IF($C41="","",VLOOKUP($C41,Régional!$A$1:$P$356,13,FALSE))</f>
      </c>
      <c r="F41" s="39"/>
      <c r="G41" s="39"/>
      <c r="H41" s="40"/>
      <c r="I41" s="45"/>
      <c r="J41" s="11"/>
      <c r="K41" s="11"/>
      <c r="L41" s="11"/>
      <c r="M41" s="11"/>
      <c r="N41" s="11"/>
      <c r="O41" s="11"/>
      <c r="P41" s="11"/>
      <c r="Q41" s="11"/>
      <c r="R41" s="11"/>
      <c r="S41" s="2">
        <f t="shared" si="6"/>
        <v>0</v>
      </c>
      <c r="T41" s="3">
        <f t="shared" si="7"/>
        <v>0</v>
      </c>
      <c r="U41" s="5">
        <f t="shared" si="8"/>
        <v>0</v>
      </c>
      <c r="V41" s="35">
        <f t="shared" si="5"/>
        <v>0</v>
      </c>
      <c r="W41" s="35">
        <f t="shared" si="9"/>
        <v>0</v>
      </c>
      <c r="X41" s="41">
        <f t="shared" si="10"/>
      </c>
    </row>
    <row r="42" spans="1:24" ht="12.75">
      <c r="A42" s="122">
        <f>IF($C42="","",VLOOKUP($C42,Régional!$A$1:$P$356,15,FALSE))</f>
      </c>
      <c r="B42" s="7">
        <f>IF($C42="","",VLOOKUP($C42,Régional!$A$1:$P$356,7,FALSE))</f>
      </c>
      <c r="C42" s="10"/>
      <c r="D42" s="1">
        <f>IF($C42="","",VLOOKUP($C42,Régional!$A$1:$P$356,16,FALSE))</f>
      </c>
      <c r="E42" s="38">
        <f>IF($C42="","",VLOOKUP($C42,Régional!$A$1:$P$356,13,FALSE))</f>
      </c>
      <c r="F42" s="39"/>
      <c r="G42" s="39"/>
      <c r="H42" s="40"/>
      <c r="I42" s="45"/>
      <c r="J42" s="11"/>
      <c r="K42" s="11"/>
      <c r="L42" s="11"/>
      <c r="M42" s="11"/>
      <c r="N42" s="11"/>
      <c r="O42" s="11"/>
      <c r="P42" s="11"/>
      <c r="Q42" s="11"/>
      <c r="R42" s="11"/>
      <c r="S42" s="2">
        <f t="shared" si="6"/>
        <v>0</v>
      </c>
      <c r="T42" s="3">
        <f t="shared" si="7"/>
        <v>0</v>
      </c>
      <c r="U42" s="5">
        <f t="shared" si="8"/>
        <v>0</v>
      </c>
      <c r="V42" s="35">
        <f t="shared" si="5"/>
        <v>0</v>
      </c>
      <c r="W42" s="35">
        <f t="shared" si="9"/>
        <v>0</v>
      </c>
      <c r="X42" s="41">
        <f t="shared" si="10"/>
      </c>
    </row>
    <row r="43" spans="1:24" ht="12.75">
      <c r="A43" s="122">
        <f>IF($C43="","",VLOOKUP($C43,Régional!$A$1:$P$356,15,FALSE))</f>
      </c>
      <c r="B43" s="7">
        <f>IF($C43="","",VLOOKUP($C43,Régional!$A$1:$P$356,7,FALSE))</f>
      </c>
      <c r="C43" s="10"/>
      <c r="D43" s="1">
        <f>IF($C43="","",VLOOKUP($C43,Régional!$A$1:$P$356,16,FALSE))</f>
      </c>
      <c r="E43" s="38">
        <f>IF($C43="","",VLOOKUP($C43,Régional!$A$1:$P$356,13,FALSE))</f>
      </c>
      <c r="F43" s="39"/>
      <c r="G43" s="39"/>
      <c r="H43" s="40"/>
      <c r="I43" s="45"/>
      <c r="J43" s="11"/>
      <c r="K43" s="11"/>
      <c r="L43" s="11"/>
      <c r="M43" s="11"/>
      <c r="N43" s="11"/>
      <c r="O43" s="11"/>
      <c r="P43" s="11"/>
      <c r="Q43" s="11"/>
      <c r="R43" s="11"/>
      <c r="S43" s="2">
        <f t="shared" si="6"/>
        <v>0</v>
      </c>
      <c r="T43" s="3">
        <f t="shared" si="7"/>
        <v>0</v>
      </c>
      <c r="U43" s="5">
        <f t="shared" si="8"/>
        <v>0</v>
      </c>
      <c r="V43" s="35">
        <f t="shared" si="5"/>
        <v>0</v>
      </c>
      <c r="W43" s="35">
        <f t="shared" si="9"/>
        <v>0</v>
      </c>
      <c r="X43" s="41">
        <f t="shared" si="10"/>
      </c>
    </row>
    <row r="44" spans="1:24" ht="12.75">
      <c r="A44" s="122">
        <f>IF($C44="","",VLOOKUP($C44,Régional!$A$1:$P$356,15,FALSE))</f>
      </c>
      <c r="B44" s="7">
        <f>IF($C44="","",VLOOKUP($C44,Régional!$A$1:$P$356,7,FALSE))</f>
      </c>
      <c r="C44" s="10"/>
      <c r="D44" s="1">
        <f>IF($C44="","",VLOOKUP($C44,Régional!$A$1:$P$356,16,FALSE))</f>
      </c>
      <c r="E44" s="38">
        <f>IF($C44="","",VLOOKUP($C44,Régional!$A$1:$P$356,13,FALSE))</f>
      </c>
      <c r="F44" s="39"/>
      <c r="G44" s="39"/>
      <c r="H44" s="40"/>
      <c r="I44" s="45"/>
      <c r="J44" s="11"/>
      <c r="K44" s="11"/>
      <c r="L44" s="11"/>
      <c r="M44" s="11"/>
      <c r="N44" s="11"/>
      <c r="O44" s="11"/>
      <c r="P44" s="11"/>
      <c r="Q44" s="11"/>
      <c r="R44" s="11"/>
      <c r="S44" s="2">
        <f t="shared" si="6"/>
        <v>0</v>
      </c>
      <c r="T44" s="3">
        <f t="shared" si="7"/>
        <v>0</v>
      </c>
      <c r="U44" s="5">
        <f t="shared" si="8"/>
        <v>0</v>
      </c>
      <c r="V44" s="35">
        <f t="shared" si="5"/>
        <v>0</v>
      </c>
      <c r="W44" s="35">
        <f t="shared" si="9"/>
        <v>0</v>
      </c>
      <c r="X44" s="41">
        <f t="shared" si="10"/>
      </c>
    </row>
    <row r="45" spans="1:24" ht="12.75">
      <c r="A45" s="122">
        <f>IF($C45="","",VLOOKUP($C45,Régional!$A$1:$P$356,15,FALSE))</f>
      </c>
      <c r="B45" s="7">
        <f>IF($C45="","",VLOOKUP($C45,Régional!$A$1:$P$356,7,FALSE))</f>
      </c>
      <c r="C45" s="10"/>
      <c r="D45" s="1">
        <f>IF($C45="","",VLOOKUP($C45,Régional!$A$1:$P$356,16,FALSE))</f>
      </c>
      <c r="E45" s="38">
        <f>IF($C45="","",VLOOKUP($C45,Régional!$A$1:$P$356,13,FALSE))</f>
      </c>
      <c r="F45" s="39"/>
      <c r="G45" s="39"/>
      <c r="H45" s="40"/>
      <c r="I45" s="45"/>
      <c r="J45" s="11"/>
      <c r="K45" s="11"/>
      <c r="L45" s="11"/>
      <c r="M45" s="11"/>
      <c r="N45" s="11"/>
      <c r="O45" s="11"/>
      <c r="P45" s="11"/>
      <c r="Q45" s="11"/>
      <c r="R45" s="11"/>
      <c r="S45" s="2">
        <f t="shared" si="6"/>
        <v>0</v>
      </c>
      <c r="T45" s="3">
        <f t="shared" si="7"/>
        <v>0</v>
      </c>
      <c r="U45" s="5">
        <f t="shared" si="8"/>
        <v>0</v>
      </c>
      <c r="V45" s="35">
        <f t="shared" si="5"/>
        <v>0</v>
      </c>
      <c r="W45" s="35">
        <f t="shared" si="9"/>
        <v>0</v>
      </c>
      <c r="X45" s="41">
        <f t="shared" si="10"/>
      </c>
    </row>
    <row r="46" spans="1:24" ht="12.75">
      <c r="A46" s="122">
        <f>IF($C46="","",VLOOKUP($C46,Régional!$A$1:$P$356,15,FALSE))</f>
      </c>
      <c r="B46" s="7">
        <f>IF($C46="","",VLOOKUP($C46,Régional!$A$1:$P$356,7,FALSE))</f>
      </c>
      <c r="C46" s="10"/>
      <c r="D46" s="1">
        <f>IF($C46="","",VLOOKUP($C46,Régional!$A$1:$P$356,16,FALSE))</f>
      </c>
      <c r="E46" s="38">
        <f>IF($C46="","",VLOOKUP($C46,Régional!$A$1:$P$356,13,FALSE))</f>
      </c>
      <c r="F46" s="39"/>
      <c r="G46" s="39"/>
      <c r="H46" s="40"/>
      <c r="I46" s="45"/>
      <c r="J46" s="11"/>
      <c r="K46" s="11"/>
      <c r="L46" s="11"/>
      <c r="M46" s="11"/>
      <c r="N46" s="11"/>
      <c r="O46" s="11"/>
      <c r="P46" s="11"/>
      <c r="Q46" s="11"/>
      <c r="R46" s="11"/>
      <c r="S46" s="2">
        <f t="shared" si="6"/>
        <v>0</v>
      </c>
      <c r="T46" s="3">
        <f t="shared" si="7"/>
        <v>0</v>
      </c>
      <c r="U46" s="5">
        <f t="shared" si="8"/>
        <v>0</v>
      </c>
      <c r="V46" s="35">
        <f t="shared" si="5"/>
        <v>0</v>
      </c>
      <c r="W46" s="35">
        <f t="shared" si="9"/>
        <v>0</v>
      </c>
      <c r="X46" s="41">
        <f t="shared" si="10"/>
      </c>
    </row>
    <row r="47" spans="1:24" ht="12.75">
      <c r="A47" s="122">
        <f>IF($C47="","",VLOOKUP($C47,Régional!$A$1:$P$356,15,FALSE))</f>
      </c>
      <c r="B47" s="7">
        <f>IF($C47="","",VLOOKUP($C47,Régional!$A$1:$P$356,7,FALSE))</f>
      </c>
      <c r="C47" s="10"/>
      <c r="D47" s="1">
        <f>IF($C47="","",VLOOKUP($C47,Régional!$A$1:$P$356,16,FALSE))</f>
      </c>
      <c r="E47" s="38">
        <f>IF($C47="","",VLOOKUP($C47,Régional!$A$1:$P$356,13,FALSE))</f>
      </c>
      <c r="F47" s="39"/>
      <c r="G47" s="39"/>
      <c r="H47" s="40"/>
      <c r="I47" s="45"/>
      <c r="J47" s="11"/>
      <c r="K47" s="11"/>
      <c r="L47" s="11"/>
      <c r="M47" s="11"/>
      <c r="N47" s="11"/>
      <c r="O47" s="11"/>
      <c r="P47" s="11"/>
      <c r="Q47" s="11"/>
      <c r="R47" s="11"/>
      <c r="S47" s="2">
        <f t="shared" si="6"/>
        <v>0</v>
      </c>
      <c r="T47" s="3">
        <f t="shared" si="7"/>
        <v>0</v>
      </c>
      <c r="U47" s="5">
        <f t="shared" si="8"/>
        <v>0</v>
      </c>
      <c r="V47" s="35">
        <f t="shared" si="5"/>
        <v>0</v>
      </c>
      <c r="W47" s="35">
        <f t="shared" si="9"/>
        <v>0</v>
      </c>
      <c r="X47" s="41">
        <f t="shared" si="10"/>
      </c>
    </row>
    <row r="48" spans="1:24" ht="12.75">
      <c r="A48" s="122">
        <f>IF($C48="","",VLOOKUP($C48,Régional!$A$1:$P$356,15,FALSE))</f>
      </c>
      <c r="B48" s="7">
        <f>IF($C48="","",VLOOKUP($C48,Régional!$A$1:$P$356,7,FALSE))</f>
      </c>
      <c r="C48" s="10"/>
      <c r="D48" s="1">
        <f>IF($C48="","",VLOOKUP($C48,Régional!$A$1:$P$356,16,FALSE))</f>
      </c>
      <c r="E48" s="38">
        <f>IF($C48="","",VLOOKUP($C48,Régional!$A$1:$P$356,13,FALSE))</f>
      </c>
      <c r="F48" s="39"/>
      <c r="G48" s="39"/>
      <c r="H48" s="40"/>
      <c r="I48" s="45"/>
      <c r="J48" s="11"/>
      <c r="K48" s="11"/>
      <c r="L48" s="11"/>
      <c r="M48" s="11"/>
      <c r="N48" s="11"/>
      <c r="O48" s="11"/>
      <c r="P48" s="11"/>
      <c r="Q48" s="11"/>
      <c r="R48" s="11"/>
      <c r="S48" s="2">
        <f t="shared" si="6"/>
        <v>0</v>
      </c>
      <c r="T48" s="3">
        <f t="shared" si="7"/>
        <v>0</v>
      </c>
      <c r="U48" s="5">
        <f t="shared" si="8"/>
        <v>0</v>
      </c>
      <c r="V48" s="35">
        <f t="shared" si="5"/>
        <v>0</v>
      </c>
      <c r="W48" s="35">
        <f t="shared" si="9"/>
        <v>0</v>
      </c>
      <c r="X48" s="41">
        <f t="shared" si="10"/>
      </c>
    </row>
    <row r="49" spans="1:24" ht="12.75">
      <c r="A49" s="122">
        <f>IF($C49="","",VLOOKUP($C49,Régional!$A$1:$P$356,15,FALSE))</f>
      </c>
      <c r="B49" s="7">
        <f>IF($C49="","",VLOOKUP($C49,Régional!$A$1:$P$356,7,FALSE))</f>
      </c>
      <c r="C49" s="10"/>
      <c r="D49" s="1">
        <f>IF($C49="","",VLOOKUP($C49,Régional!$A$1:$P$356,16,FALSE))</f>
      </c>
      <c r="E49" s="38">
        <f>IF($C49="","",VLOOKUP($C49,Régional!$A$1:$P$356,13,FALSE))</f>
      </c>
      <c r="F49" s="39"/>
      <c r="G49" s="39"/>
      <c r="H49" s="40"/>
      <c r="I49" s="45"/>
      <c r="J49" s="11"/>
      <c r="K49" s="11"/>
      <c r="L49" s="11"/>
      <c r="M49" s="11"/>
      <c r="N49" s="11"/>
      <c r="O49" s="11"/>
      <c r="P49" s="11"/>
      <c r="Q49" s="11"/>
      <c r="R49" s="11"/>
      <c r="S49" s="2">
        <f t="shared" si="6"/>
        <v>0</v>
      </c>
      <c r="T49" s="3">
        <f t="shared" si="7"/>
        <v>0</v>
      </c>
      <c r="U49" s="5">
        <f t="shared" si="8"/>
        <v>0</v>
      </c>
      <c r="V49" s="35">
        <f t="shared" si="5"/>
        <v>0</v>
      </c>
      <c r="W49" s="35">
        <f t="shared" si="9"/>
        <v>0</v>
      </c>
      <c r="X49" s="41">
        <f t="shared" si="10"/>
      </c>
    </row>
    <row r="50" spans="1:24" ht="12.75">
      <c r="A50" s="122">
        <f>IF($C50="","",VLOOKUP($C50,Régional!$A$1:$P$356,15,FALSE))</f>
      </c>
      <c r="B50" s="7">
        <f>IF($C50="","",VLOOKUP($C50,Régional!$A$1:$P$356,7,FALSE))</f>
      </c>
      <c r="C50" s="10"/>
      <c r="D50" s="1">
        <f>IF($C50="","",VLOOKUP($C50,Régional!$A$1:$P$356,16,FALSE))</f>
      </c>
      <c r="E50" s="38">
        <f>IF($C50="","",VLOOKUP($C50,Régional!$A$1:$P$356,13,FALSE))</f>
      </c>
      <c r="F50" s="39"/>
      <c r="G50" s="39"/>
      <c r="H50" s="40"/>
      <c r="I50" s="45"/>
      <c r="J50" s="11"/>
      <c r="K50" s="11"/>
      <c r="L50" s="11"/>
      <c r="M50" s="11"/>
      <c r="N50" s="11"/>
      <c r="O50" s="11"/>
      <c r="P50" s="11"/>
      <c r="Q50" s="11"/>
      <c r="R50" s="11"/>
      <c r="S50" s="2">
        <f t="shared" si="6"/>
        <v>0</v>
      </c>
      <c r="T50" s="3">
        <f t="shared" si="7"/>
        <v>0</v>
      </c>
      <c r="U50" s="5">
        <f t="shared" si="8"/>
        <v>0</v>
      </c>
      <c r="V50" s="35">
        <f t="shared" si="5"/>
        <v>0</v>
      </c>
      <c r="W50" s="35">
        <f t="shared" si="9"/>
        <v>0</v>
      </c>
      <c r="X50" s="41">
        <f t="shared" si="10"/>
      </c>
    </row>
    <row r="51" spans="1:24" ht="12.75">
      <c r="A51" s="122">
        <f>IF($C51="","",VLOOKUP($C51,Régional!$A$1:$P$356,15,FALSE))</f>
      </c>
      <c r="B51" s="7">
        <f>IF($C51="","",VLOOKUP($C51,Régional!$A$1:$P$356,7,FALSE))</f>
      </c>
      <c r="C51" s="10"/>
      <c r="D51" s="1">
        <f>IF($C51="","",VLOOKUP($C51,Régional!$A$1:$P$356,16,FALSE))</f>
      </c>
      <c r="E51" s="38">
        <f>IF($C51="","",VLOOKUP($C51,Régional!$A$1:$P$356,13,FALSE))</f>
      </c>
      <c r="F51" s="39"/>
      <c r="G51" s="39"/>
      <c r="H51" s="40"/>
      <c r="I51" s="45"/>
      <c r="J51" s="11"/>
      <c r="K51" s="11"/>
      <c r="L51" s="11"/>
      <c r="M51" s="11"/>
      <c r="N51" s="11"/>
      <c r="O51" s="11"/>
      <c r="P51" s="11"/>
      <c r="Q51" s="11"/>
      <c r="R51" s="11"/>
      <c r="S51" s="2">
        <f t="shared" si="6"/>
        <v>0</v>
      </c>
      <c r="T51" s="3">
        <f t="shared" si="7"/>
        <v>0</v>
      </c>
      <c r="U51" s="5">
        <f t="shared" si="8"/>
        <v>0</v>
      </c>
      <c r="V51" s="35">
        <f t="shared" si="5"/>
        <v>0</v>
      </c>
      <c r="W51" s="35">
        <f t="shared" si="9"/>
        <v>0</v>
      </c>
      <c r="X51" s="41">
        <f t="shared" si="10"/>
      </c>
    </row>
    <row r="52" spans="1:24" ht="12.75">
      <c r="A52" s="122">
        <f>IF($C52="","",VLOOKUP($C52,Régional!$A$1:$P$356,15,FALSE))</f>
      </c>
      <c r="B52" s="7">
        <f>IF($C52="","",VLOOKUP($C52,Régional!$A$1:$P$356,7,FALSE))</f>
      </c>
      <c r="C52" s="10"/>
      <c r="D52" s="1">
        <f>IF($C52="","",VLOOKUP($C52,Régional!$A$1:$P$356,16,FALSE))</f>
      </c>
      <c r="E52" s="38">
        <f>IF($C52="","",VLOOKUP($C52,Régional!$A$1:$P$356,13,FALSE))</f>
      </c>
      <c r="F52" s="39"/>
      <c r="G52" s="39"/>
      <c r="H52" s="40"/>
      <c r="I52" s="45"/>
      <c r="J52" s="11"/>
      <c r="K52" s="11"/>
      <c r="L52" s="11"/>
      <c r="M52" s="11"/>
      <c r="N52" s="11"/>
      <c r="O52" s="11"/>
      <c r="P52" s="11"/>
      <c r="Q52" s="11"/>
      <c r="R52" s="11"/>
      <c r="S52" s="2">
        <f t="shared" si="6"/>
        <v>0</v>
      </c>
      <c r="T52" s="3">
        <f t="shared" si="7"/>
        <v>0</v>
      </c>
      <c r="U52" s="5">
        <f t="shared" si="8"/>
        <v>0</v>
      </c>
      <c r="V52" s="35">
        <f t="shared" si="5"/>
        <v>0</v>
      </c>
      <c r="W52" s="35">
        <f t="shared" si="9"/>
        <v>0</v>
      </c>
      <c r="X52" s="41">
        <f t="shared" si="10"/>
      </c>
    </row>
    <row r="53" spans="1:24" ht="12.75">
      <c r="A53" s="122">
        <f>IF($C53="","",VLOOKUP($C53,Régional!$A$1:$P$356,15,FALSE))</f>
      </c>
      <c r="B53" s="7">
        <f>IF($C53="","",VLOOKUP($C53,Régional!$A$1:$P$356,7,FALSE))</f>
      </c>
      <c r="C53" s="10"/>
      <c r="D53" s="1">
        <f>IF($C53="","",VLOOKUP($C53,Régional!$A$1:$P$356,16,FALSE))</f>
      </c>
      <c r="E53" s="38">
        <f>IF($C53="","",VLOOKUP($C53,Régional!$A$1:$P$356,13,FALSE))</f>
      </c>
      <c r="F53" s="39"/>
      <c r="G53" s="39"/>
      <c r="H53" s="40"/>
      <c r="I53" s="45"/>
      <c r="J53" s="11"/>
      <c r="K53" s="11"/>
      <c r="L53" s="11"/>
      <c r="M53" s="11"/>
      <c r="N53" s="11"/>
      <c r="O53" s="11"/>
      <c r="P53" s="11"/>
      <c r="Q53" s="11"/>
      <c r="R53" s="11"/>
      <c r="S53" s="2">
        <f t="shared" si="6"/>
        <v>0</v>
      </c>
      <c r="T53" s="3">
        <f t="shared" si="7"/>
        <v>0</v>
      </c>
      <c r="U53" s="5">
        <f t="shared" si="8"/>
        <v>0</v>
      </c>
      <c r="V53" s="35">
        <f t="shared" si="5"/>
        <v>0</v>
      </c>
      <c r="W53" s="35">
        <f t="shared" si="9"/>
        <v>0</v>
      </c>
      <c r="X53" s="41">
        <f t="shared" si="10"/>
      </c>
    </row>
    <row r="54" spans="1:24" ht="12.75">
      <c r="A54" s="122">
        <f>IF($C54="","",VLOOKUP($C54,Régional!$A$1:$P$356,15,FALSE))</f>
      </c>
      <c r="B54" s="7">
        <f>IF($C54="","",VLOOKUP($C54,Régional!$A$1:$P$356,7,FALSE))</f>
      </c>
      <c r="C54" s="10"/>
      <c r="D54" s="1">
        <f>IF($C54="","",VLOOKUP($C54,Régional!$A$1:$P$356,16,FALSE))</f>
      </c>
      <c r="E54" s="38">
        <f>IF($C54="","",VLOOKUP($C54,Régional!$A$1:$P$356,13,FALSE))</f>
      </c>
      <c r="F54" s="39"/>
      <c r="G54" s="39"/>
      <c r="H54" s="40"/>
      <c r="I54" s="45"/>
      <c r="J54" s="11"/>
      <c r="K54" s="11"/>
      <c r="L54" s="11"/>
      <c r="M54" s="11"/>
      <c r="N54" s="11"/>
      <c r="O54" s="11"/>
      <c r="P54" s="11"/>
      <c r="Q54" s="11"/>
      <c r="R54" s="11"/>
      <c r="S54" s="2">
        <f t="shared" si="6"/>
        <v>0</v>
      </c>
      <c r="T54" s="3">
        <f t="shared" si="7"/>
        <v>0</v>
      </c>
      <c r="U54" s="5">
        <f t="shared" si="8"/>
        <v>0</v>
      </c>
      <c r="V54" s="35">
        <f t="shared" si="5"/>
        <v>0</v>
      </c>
      <c r="W54" s="35">
        <f t="shared" si="9"/>
        <v>0</v>
      </c>
      <c r="X54" s="41">
        <f t="shared" si="10"/>
      </c>
    </row>
    <row r="55" spans="1:24" ht="12.75">
      <c r="A55" s="122">
        <f>IF($C55="","",VLOOKUP($C55,Régional!$A$1:$P$356,15,FALSE))</f>
      </c>
      <c r="B55" s="7">
        <f>IF($C55="","",VLOOKUP($C55,Régional!$A$1:$P$356,7,FALSE))</f>
      </c>
      <c r="C55" s="10"/>
      <c r="D55" s="1">
        <f>IF($C55="","",VLOOKUP($C55,Régional!$A$1:$P$356,16,FALSE))</f>
      </c>
      <c r="E55" s="38">
        <f>IF($C55="","",VLOOKUP($C55,Régional!$A$1:$P$356,13,FALSE))</f>
      </c>
      <c r="F55" s="39"/>
      <c r="G55" s="39"/>
      <c r="H55" s="40"/>
      <c r="I55" s="45"/>
      <c r="J55" s="11"/>
      <c r="K55" s="11"/>
      <c r="L55" s="11"/>
      <c r="M55" s="11"/>
      <c r="N55" s="11"/>
      <c r="O55" s="11"/>
      <c r="P55" s="11"/>
      <c r="Q55" s="11"/>
      <c r="R55" s="11"/>
      <c r="S55" s="2">
        <f t="shared" si="6"/>
        <v>0</v>
      </c>
      <c r="T55" s="3">
        <f t="shared" si="7"/>
        <v>0</v>
      </c>
      <c r="U55" s="5">
        <f t="shared" si="8"/>
        <v>0</v>
      </c>
      <c r="V55" s="35">
        <f t="shared" si="5"/>
        <v>0</v>
      </c>
      <c r="W55" s="35">
        <f t="shared" si="9"/>
        <v>0</v>
      </c>
      <c r="X55" s="41">
        <f t="shared" si="10"/>
      </c>
    </row>
    <row r="56" spans="1:24" ht="12.75">
      <c r="A56" s="122">
        <f>IF($C56="","",VLOOKUP($C56,Régional!$A$1:$P$356,15,FALSE))</f>
      </c>
      <c r="B56" s="7">
        <f>IF($C56="","",VLOOKUP($C56,Régional!$A$1:$P$356,7,FALSE))</f>
      </c>
      <c r="C56" s="10"/>
      <c r="D56" s="1">
        <f>IF($C56="","",VLOOKUP($C56,Régional!$A$1:$P$356,16,FALSE))</f>
      </c>
      <c r="E56" s="38">
        <f>IF($C56="","",VLOOKUP($C56,Régional!$A$1:$P$356,13,FALSE))</f>
      </c>
      <c r="F56" s="39"/>
      <c r="G56" s="39"/>
      <c r="H56" s="40"/>
      <c r="I56" s="45"/>
      <c r="J56" s="11"/>
      <c r="K56" s="11"/>
      <c r="L56" s="11"/>
      <c r="M56" s="11"/>
      <c r="N56" s="11"/>
      <c r="O56" s="11"/>
      <c r="P56" s="11"/>
      <c r="Q56" s="11"/>
      <c r="R56" s="11"/>
      <c r="S56" s="2">
        <f t="shared" si="6"/>
        <v>0</v>
      </c>
      <c r="T56" s="3">
        <f t="shared" si="7"/>
        <v>0</v>
      </c>
      <c r="U56" s="5">
        <f t="shared" si="8"/>
        <v>0</v>
      </c>
      <c r="V56" s="35">
        <f t="shared" si="5"/>
        <v>0</v>
      </c>
      <c r="W56" s="35">
        <f t="shared" si="9"/>
        <v>0</v>
      </c>
      <c r="X56" s="41">
        <f t="shared" si="10"/>
      </c>
    </row>
    <row r="57" spans="1:24" ht="12.75">
      <c r="A57" s="122">
        <f>IF($C57="","",VLOOKUP($C57,Régional!$A$1:$P$356,15,FALSE))</f>
      </c>
      <c r="B57" s="7">
        <f>IF($C57="","",VLOOKUP($C57,Régional!$A$1:$P$356,7,FALSE))</f>
      </c>
      <c r="C57" s="10"/>
      <c r="D57" s="1">
        <f>IF($C57="","",VLOOKUP($C57,Régional!$A$1:$P$356,16,FALSE))</f>
      </c>
      <c r="E57" s="38">
        <f>IF($C57="","",VLOOKUP($C57,Régional!$A$1:$P$356,13,FALSE))</f>
      </c>
      <c r="F57" s="39"/>
      <c r="G57" s="39"/>
      <c r="H57" s="40"/>
      <c r="I57" s="45"/>
      <c r="J57" s="11"/>
      <c r="K57" s="11"/>
      <c r="L57" s="11"/>
      <c r="M57" s="11"/>
      <c r="N57" s="11"/>
      <c r="O57" s="11"/>
      <c r="P57" s="11"/>
      <c r="Q57" s="11"/>
      <c r="R57" s="11"/>
      <c r="S57" s="2">
        <f t="shared" si="6"/>
        <v>0</v>
      </c>
      <c r="T57" s="3">
        <f t="shared" si="7"/>
        <v>0</v>
      </c>
      <c r="U57" s="5">
        <f t="shared" si="8"/>
        <v>0</v>
      </c>
      <c r="V57" s="35">
        <f t="shared" si="5"/>
        <v>0</v>
      </c>
      <c r="W57" s="35">
        <f t="shared" si="9"/>
        <v>0</v>
      </c>
      <c r="X57" s="41">
        <f t="shared" si="10"/>
      </c>
    </row>
    <row r="58" spans="1:24" ht="12.75">
      <c r="A58" s="122">
        <f>IF($C58="","",VLOOKUP($C58,Régional!$A$1:$P$356,15,FALSE))</f>
      </c>
      <c r="B58" s="7">
        <f>IF($C58="","",VLOOKUP($C58,Régional!$A$1:$P$356,7,FALSE))</f>
      </c>
      <c r="C58" s="10"/>
      <c r="D58" s="1">
        <f>IF($C58="","",VLOOKUP($C58,Régional!$A$1:$P$356,16,FALSE))</f>
      </c>
      <c r="E58" s="38">
        <f>IF($C58="","",VLOOKUP($C58,Régional!$A$1:$P$356,13,FALSE))</f>
      </c>
      <c r="F58" s="39"/>
      <c r="G58" s="39"/>
      <c r="H58" s="40"/>
      <c r="I58" s="45"/>
      <c r="J58" s="11"/>
      <c r="K58" s="11"/>
      <c r="L58" s="11"/>
      <c r="M58" s="11"/>
      <c r="N58" s="11"/>
      <c r="O58" s="11"/>
      <c r="P58" s="11"/>
      <c r="Q58" s="11"/>
      <c r="R58" s="11"/>
      <c r="S58" s="2">
        <f t="shared" si="6"/>
        <v>0</v>
      </c>
      <c r="T58" s="3">
        <f t="shared" si="7"/>
        <v>0</v>
      </c>
      <c r="U58" s="5">
        <f t="shared" si="8"/>
        <v>0</v>
      </c>
      <c r="V58" s="35">
        <f t="shared" si="5"/>
        <v>0</v>
      </c>
      <c r="W58" s="35">
        <f t="shared" si="9"/>
        <v>0</v>
      </c>
      <c r="X58" s="41">
        <f t="shared" si="10"/>
      </c>
    </row>
    <row r="59" spans="1:24" ht="12.75">
      <c r="A59" s="122">
        <f>IF($C59="","",VLOOKUP($C59,Régional!$A$1:$P$356,15,FALSE))</f>
      </c>
      <c r="B59" s="7">
        <f>IF($C59="","",VLOOKUP($C59,Régional!$A$1:$P$356,7,FALSE))</f>
      </c>
      <c r="C59" s="10"/>
      <c r="D59" s="1">
        <f>IF($C59="","",VLOOKUP($C59,Régional!$A$1:$P$356,16,FALSE))</f>
      </c>
      <c r="E59" s="38">
        <f>IF($C59="","",VLOOKUP($C59,Régional!$A$1:$P$356,13,FALSE))</f>
      </c>
      <c r="F59" s="39"/>
      <c r="G59" s="39"/>
      <c r="H59" s="40"/>
      <c r="I59" s="45"/>
      <c r="J59" s="11"/>
      <c r="K59" s="11"/>
      <c r="L59" s="11"/>
      <c r="M59" s="11"/>
      <c r="N59" s="11"/>
      <c r="O59" s="11"/>
      <c r="P59" s="11"/>
      <c r="Q59" s="11"/>
      <c r="R59" s="11"/>
      <c r="S59" s="2">
        <f t="shared" si="6"/>
        <v>0</v>
      </c>
      <c r="T59" s="3">
        <f t="shared" si="7"/>
        <v>0</v>
      </c>
      <c r="U59" s="5">
        <f t="shared" si="8"/>
        <v>0</v>
      </c>
      <c r="V59" s="35">
        <f t="shared" si="5"/>
        <v>0</v>
      </c>
      <c r="W59" s="35">
        <f t="shared" si="9"/>
        <v>0</v>
      </c>
      <c r="X59" s="41">
        <f t="shared" si="10"/>
      </c>
    </row>
    <row r="60" spans="1:24" ht="12.75">
      <c r="A60" s="122">
        <f>IF($C60="","",VLOOKUP($C60,Régional!$A$1:$P$356,15,FALSE))</f>
      </c>
      <c r="B60" s="7">
        <f>IF($C60="","",VLOOKUP($C60,Régional!$A$1:$P$356,7,FALSE))</f>
      </c>
      <c r="C60" s="10"/>
      <c r="D60" s="1">
        <f>IF($C60="","",VLOOKUP($C60,Régional!$A$1:$P$356,16,FALSE))</f>
      </c>
      <c r="E60" s="38">
        <f>IF($C60="","",VLOOKUP($C60,Régional!$A$1:$P$356,13,FALSE))</f>
      </c>
      <c r="F60" s="39"/>
      <c r="G60" s="39"/>
      <c r="H60" s="40"/>
      <c r="I60" s="45"/>
      <c r="J60" s="11"/>
      <c r="K60" s="11"/>
      <c r="L60" s="11"/>
      <c r="M60" s="11"/>
      <c r="N60" s="11"/>
      <c r="O60" s="11"/>
      <c r="P60" s="11"/>
      <c r="Q60" s="11"/>
      <c r="R60" s="11"/>
      <c r="S60" s="2">
        <f t="shared" si="6"/>
        <v>0</v>
      </c>
      <c r="T60" s="3">
        <f t="shared" si="7"/>
        <v>0</v>
      </c>
      <c r="U60" s="5">
        <f t="shared" si="8"/>
        <v>0</v>
      </c>
      <c r="V60" s="35">
        <f t="shared" si="5"/>
        <v>0</v>
      </c>
      <c r="W60" s="35">
        <f t="shared" si="9"/>
        <v>0</v>
      </c>
      <c r="X60" s="41">
        <f t="shared" si="10"/>
      </c>
    </row>
    <row r="61" spans="1:24" ht="12.75">
      <c r="A61" s="122">
        <f>IF($C61="","",VLOOKUP($C61,Régional!$A$1:$P$356,15,FALSE))</f>
      </c>
      <c r="B61" s="7">
        <f>IF($C61="","",VLOOKUP($C61,Régional!$A$1:$P$356,7,FALSE))</f>
      </c>
      <c r="C61" s="10"/>
      <c r="D61" s="1">
        <f>IF($C61="","",VLOOKUP($C61,Régional!$A$1:$P$356,16,FALSE))</f>
      </c>
      <c r="E61" s="38">
        <f>IF($C61="","",VLOOKUP($C61,Régional!$A$1:$P$356,13,FALSE))</f>
      </c>
      <c r="F61" s="39"/>
      <c r="G61" s="39"/>
      <c r="H61" s="40"/>
      <c r="I61" s="45"/>
      <c r="J61" s="11"/>
      <c r="K61" s="11"/>
      <c r="L61" s="11"/>
      <c r="M61" s="11"/>
      <c r="N61" s="11"/>
      <c r="O61" s="11"/>
      <c r="P61" s="11"/>
      <c r="Q61" s="11"/>
      <c r="R61" s="11"/>
      <c r="S61" s="2">
        <f t="shared" si="6"/>
        <v>0</v>
      </c>
      <c r="T61" s="3">
        <f t="shared" si="7"/>
        <v>0</v>
      </c>
      <c r="U61" s="5">
        <f t="shared" si="8"/>
        <v>0</v>
      </c>
      <c r="V61" s="35">
        <f t="shared" si="5"/>
        <v>0</v>
      </c>
      <c r="W61" s="35">
        <f t="shared" si="9"/>
        <v>0</v>
      </c>
      <c r="X61" s="41">
        <f t="shared" si="10"/>
      </c>
    </row>
    <row r="62" spans="1:24" ht="12.75">
      <c r="A62" s="122">
        <f>IF($C62="","",VLOOKUP($C62,Régional!$A$1:$P$356,15,FALSE))</f>
      </c>
      <c r="B62" s="7">
        <f>IF($C62="","",VLOOKUP($C62,Régional!$A$1:$P$356,7,FALSE))</f>
      </c>
      <c r="C62" s="10"/>
      <c r="D62" s="1">
        <f>IF($C62="","",VLOOKUP($C62,Régional!$A$1:$P$356,16,FALSE))</f>
      </c>
      <c r="E62" s="38">
        <f>IF($C62="","",VLOOKUP($C62,Régional!$A$1:$P$356,13,FALSE))</f>
      </c>
      <c r="F62" s="39"/>
      <c r="G62" s="39"/>
      <c r="H62" s="40"/>
      <c r="I62" s="45"/>
      <c r="J62" s="11"/>
      <c r="K62" s="11"/>
      <c r="L62" s="11"/>
      <c r="M62" s="11"/>
      <c r="N62" s="11"/>
      <c r="O62" s="11"/>
      <c r="P62" s="11"/>
      <c r="Q62" s="11"/>
      <c r="R62" s="11"/>
      <c r="S62" s="2">
        <f t="shared" si="6"/>
        <v>0</v>
      </c>
      <c r="T62" s="3">
        <f t="shared" si="7"/>
        <v>0</v>
      </c>
      <c r="U62" s="5">
        <f t="shared" si="8"/>
        <v>0</v>
      </c>
      <c r="V62" s="35">
        <f t="shared" si="5"/>
        <v>0</v>
      </c>
      <c r="W62" s="35">
        <f t="shared" si="9"/>
        <v>0</v>
      </c>
      <c r="X62" s="41">
        <f t="shared" si="10"/>
      </c>
    </row>
    <row r="63" spans="1:24" ht="12.75">
      <c r="A63" s="122">
        <f>IF($C63="","",VLOOKUP($C63,Régional!$A$1:$P$356,15,FALSE))</f>
      </c>
      <c r="B63" s="7">
        <f>IF($C63="","",VLOOKUP($C63,Régional!$A$1:$P$356,7,FALSE))</f>
      </c>
      <c r="C63" s="10"/>
      <c r="D63" s="1">
        <f>IF($C63="","",VLOOKUP($C63,Régional!$A$1:$P$356,16,FALSE))</f>
      </c>
      <c r="E63" s="38">
        <f>IF($C63="","",VLOOKUP($C63,Régional!$A$1:$P$356,13,FALSE))</f>
      </c>
      <c r="F63" s="39"/>
      <c r="G63" s="39"/>
      <c r="H63" s="40"/>
      <c r="I63" s="45"/>
      <c r="J63" s="11"/>
      <c r="K63" s="11"/>
      <c r="L63" s="11"/>
      <c r="M63" s="11"/>
      <c r="N63" s="11"/>
      <c r="O63" s="11"/>
      <c r="P63" s="11"/>
      <c r="Q63" s="11"/>
      <c r="R63" s="11"/>
      <c r="S63" s="2">
        <f t="shared" si="6"/>
        <v>0</v>
      </c>
      <c r="T63" s="3">
        <f t="shared" si="7"/>
        <v>0</v>
      </c>
      <c r="U63" s="5">
        <f t="shared" si="8"/>
        <v>0</v>
      </c>
      <c r="V63" s="35">
        <f t="shared" si="5"/>
        <v>0</v>
      </c>
      <c r="W63" s="35">
        <f t="shared" si="9"/>
        <v>0</v>
      </c>
      <c r="X63" s="41">
        <f t="shared" si="10"/>
      </c>
    </row>
    <row r="64" spans="1:24" ht="12.75">
      <c r="A64" s="122">
        <f>IF($C64="","",VLOOKUP($C64,Régional!$A$1:$P$356,15,FALSE))</f>
      </c>
      <c r="B64" s="7">
        <f>IF($C64="","",VLOOKUP($C64,Régional!$A$1:$P$356,7,FALSE))</f>
      </c>
      <c r="C64" s="10"/>
      <c r="D64" s="1">
        <f>IF($C64="","",VLOOKUP($C64,Régional!$A$1:$P$356,16,FALSE))</f>
      </c>
      <c r="E64" s="38">
        <f>IF($C64="","",VLOOKUP($C64,Régional!$A$1:$P$356,13,FALSE))</f>
      </c>
      <c r="F64" s="39"/>
      <c r="G64" s="39"/>
      <c r="H64" s="40"/>
      <c r="I64" s="45"/>
      <c r="J64" s="11"/>
      <c r="K64" s="11"/>
      <c r="L64" s="11"/>
      <c r="M64" s="11"/>
      <c r="N64" s="11"/>
      <c r="O64" s="11"/>
      <c r="P64" s="11"/>
      <c r="Q64" s="11"/>
      <c r="R64" s="11"/>
      <c r="S64" s="2">
        <f t="shared" si="6"/>
        <v>0</v>
      </c>
      <c r="T64" s="3">
        <f t="shared" si="7"/>
        <v>0</v>
      </c>
      <c r="U64" s="5">
        <f t="shared" si="8"/>
        <v>0</v>
      </c>
      <c r="V64" s="35">
        <f t="shared" si="5"/>
        <v>0</v>
      </c>
      <c r="W64" s="35">
        <f t="shared" si="9"/>
        <v>0</v>
      </c>
      <c r="X64" s="41">
        <f t="shared" si="10"/>
      </c>
    </row>
    <row r="65" spans="1:24" ht="12.75">
      <c r="A65" s="122">
        <f>IF($C65="","",VLOOKUP($C65,Régional!$A$1:$P$356,15,FALSE))</f>
      </c>
      <c r="B65" s="7">
        <f>IF($C65="","",VLOOKUP($C65,Régional!$A$1:$P$356,7,FALSE))</f>
      </c>
      <c r="C65" s="10"/>
      <c r="D65" s="1">
        <f>IF($C65="","",VLOOKUP($C65,Régional!$A$1:$P$356,16,FALSE))</f>
      </c>
      <c r="E65" s="38">
        <f>IF($C65="","",VLOOKUP($C65,Régional!$A$1:$P$356,13,FALSE))</f>
      </c>
      <c r="F65" s="39"/>
      <c r="G65" s="39"/>
      <c r="H65" s="40"/>
      <c r="I65" s="45"/>
      <c r="J65" s="11"/>
      <c r="K65" s="11"/>
      <c r="L65" s="11"/>
      <c r="M65" s="11"/>
      <c r="N65" s="11"/>
      <c r="O65" s="11"/>
      <c r="P65" s="11"/>
      <c r="Q65" s="11"/>
      <c r="R65" s="11"/>
      <c r="S65" s="2">
        <f t="shared" si="6"/>
        <v>0</v>
      </c>
      <c r="T65" s="3">
        <f t="shared" si="7"/>
        <v>0</v>
      </c>
      <c r="U65" s="5">
        <f t="shared" si="8"/>
        <v>0</v>
      </c>
      <c r="V65" s="35">
        <f t="shared" si="5"/>
        <v>0</v>
      </c>
      <c r="W65" s="35">
        <f t="shared" si="9"/>
        <v>0</v>
      </c>
      <c r="X65" s="41">
        <f t="shared" si="10"/>
      </c>
    </row>
    <row r="66" spans="1:24" ht="12.75">
      <c r="A66" s="122">
        <f>IF($C66="","",VLOOKUP($C66,Régional!$A$1:$P$356,15,FALSE))</f>
      </c>
      <c r="B66" s="7">
        <f>IF($C66="","",VLOOKUP($C66,Régional!$A$1:$P$356,7,FALSE))</f>
      </c>
      <c r="C66" s="10"/>
      <c r="D66" s="1">
        <f>IF($C66="","",VLOOKUP($C66,Régional!$A$1:$P$356,16,FALSE))</f>
      </c>
      <c r="E66" s="38">
        <f>IF($C66="","",VLOOKUP($C66,Régional!$A$1:$P$356,13,FALSE))</f>
      </c>
      <c r="F66" s="39"/>
      <c r="G66" s="39"/>
      <c r="H66" s="40"/>
      <c r="I66" s="45"/>
      <c r="J66" s="11"/>
      <c r="K66" s="11"/>
      <c r="L66" s="11"/>
      <c r="M66" s="11"/>
      <c r="N66" s="11"/>
      <c r="O66" s="11"/>
      <c r="P66" s="11"/>
      <c r="Q66" s="11"/>
      <c r="R66" s="11"/>
      <c r="S66" s="2">
        <f t="shared" si="6"/>
        <v>0</v>
      </c>
      <c r="T66" s="3">
        <f t="shared" si="7"/>
        <v>0</v>
      </c>
      <c r="U66" s="5">
        <f t="shared" si="8"/>
        <v>0</v>
      </c>
      <c r="V66" s="35">
        <f t="shared" si="5"/>
        <v>0</v>
      </c>
      <c r="W66" s="35">
        <f t="shared" si="9"/>
        <v>0</v>
      </c>
      <c r="X66" s="41">
        <f t="shared" si="10"/>
      </c>
    </row>
    <row r="67" spans="1:24" ht="12.75">
      <c r="A67" s="122">
        <f>IF($C67="","",VLOOKUP($C67,Régional!$A$1:$P$356,15,FALSE))</f>
      </c>
      <c r="B67" s="7">
        <f>IF($C67="","",VLOOKUP($C67,Régional!$A$1:$P$356,7,FALSE))</f>
      </c>
      <c r="C67" s="10"/>
      <c r="D67" s="1">
        <f>IF($C67="","",VLOOKUP($C67,Régional!$A$1:$P$356,16,FALSE))</f>
      </c>
      <c r="E67" s="38">
        <f>IF($C67="","",VLOOKUP($C67,Régional!$A$1:$P$356,13,FALSE))</f>
      </c>
      <c r="F67" s="39"/>
      <c r="G67" s="39"/>
      <c r="H67" s="40"/>
      <c r="I67" s="45"/>
      <c r="J67" s="11"/>
      <c r="K67" s="11"/>
      <c r="L67" s="11"/>
      <c r="M67" s="11"/>
      <c r="N67" s="11"/>
      <c r="O67" s="11"/>
      <c r="P67" s="11"/>
      <c r="Q67" s="11"/>
      <c r="R67" s="11"/>
      <c r="S67" s="2">
        <f t="shared" si="6"/>
        <v>0</v>
      </c>
      <c r="T67" s="3">
        <f t="shared" si="7"/>
        <v>0</v>
      </c>
      <c r="U67" s="5">
        <f t="shared" si="8"/>
        <v>0</v>
      </c>
      <c r="V67" s="35">
        <f t="shared" si="5"/>
        <v>0</v>
      </c>
      <c r="W67" s="35">
        <f t="shared" si="9"/>
        <v>0</v>
      </c>
      <c r="X67" s="41">
        <f t="shared" si="10"/>
      </c>
    </row>
    <row r="68" spans="1:24" ht="12.75">
      <c r="A68" s="122">
        <f>IF($C68="","",VLOOKUP($C68,Régional!$A$1:$P$356,15,FALSE))</f>
      </c>
      <c r="B68" s="7">
        <f>IF($C68="","",VLOOKUP($C68,Régional!$A$1:$P$356,7,FALSE))</f>
      </c>
      <c r="C68" s="10"/>
      <c r="D68" s="1">
        <f>IF($C68="","",VLOOKUP($C68,Régional!$A$1:$P$356,16,FALSE))</f>
      </c>
      <c r="E68" s="38">
        <f>IF($C68="","",VLOOKUP($C68,Régional!$A$1:$P$356,13,FALSE))</f>
      </c>
      <c r="F68" s="39"/>
      <c r="G68" s="39"/>
      <c r="H68" s="40"/>
      <c r="I68" s="45"/>
      <c r="J68" s="11"/>
      <c r="K68" s="11"/>
      <c r="L68" s="11"/>
      <c r="M68" s="11"/>
      <c r="N68" s="11"/>
      <c r="O68" s="11"/>
      <c r="P68" s="11"/>
      <c r="Q68" s="11"/>
      <c r="R68" s="11"/>
      <c r="S68" s="2">
        <f t="shared" si="6"/>
        <v>0</v>
      </c>
      <c r="T68" s="3">
        <f t="shared" si="7"/>
        <v>0</v>
      </c>
      <c r="U68" s="5">
        <f t="shared" si="8"/>
        <v>0</v>
      </c>
      <c r="V68" s="35">
        <f t="shared" si="5"/>
        <v>0</v>
      </c>
      <c r="W68" s="35">
        <f t="shared" si="9"/>
        <v>0</v>
      </c>
      <c r="X68" s="41">
        <f t="shared" si="10"/>
      </c>
    </row>
    <row r="69" spans="1:24" ht="12.75">
      <c r="A69" s="122">
        <f>IF($C69="","",VLOOKUP($C69,Régional!$A$1:$P$356,15,FALSE))</f>
      </c>
      <c r="B69" s="7">
        <f>IF($C69="","",VLOOKUP($C69,Régional!$A$1:$P$356,7,FALSE))</f>
      </c>
      <c r="C69" s="10"/>
      <c r="D69" s="1">
        <f>IF($C69="","",VLOOKUP($C69,Régional!$A$1:$P$356,16,FALSE))</f>
      </c>
      <c r="E69" s="38">
        <f>IF($C69="","",VLOOKUP($C69,Régional!$A$1:$P$356,13,FALSE))</f>
      </c>
      <c r="F69" s="39"/>
      <c r="G69" s="39"/>
      <c r="H69" s="40"/>
      <c r="I69" s="45"/>
      <c r="J69" s="11"/>
      <c r="K69" s="11"/>
      <c r="L69" s="11"/>
      <c r="M69" s="11"/>
      <c r="N69" s="11"/>
      <c r="O69" s="11"/>
      <c r="P69" s="11"/>
      <c r="Q69" s="11"/>
      <c r="R69" s="11"/>
      <c r="S69" s="2">
        <f t="shared" si="6"/>
        <v>0</v>
      </c>
      <c r="T69" s="3">
        <f t="shared" si="7"/>
        <v>0</v>
      </c>
      <c r="U69" s="5">
        <f t="shared" si="8"/>
        <v>0</v>
      </c>
      <c r="V69" s="35">
        <f t="shared" si="5"/>
        <v>0</v>
      </c>
      <c r="W69" s="35">
        <f t="shared" si="9"/>
        <v>0</v>
      </c>
      <c r="X69" s="41">
        <f t="shared" si="10"/>
      </c>
    </row>
    <row r="70" spans="1:24" ht="12.75">
      <c r="A70" s="122">
        <f>IF($C70="","",VLOOKUP($C70,Régional!$A$1:$P$356,15,FALSE))</f>
      </c>
      <c r="B70" s="7">
        <f>IF($C70="","",VLOOKUP($C70,Régional!$A$1:$P$356,7,FALSE))</f>
      </c>
      <c r="C70" s="10"/>
      <c r="D70" s="1">
        <f>IF($C70="","",VLOOKUP($C70,Régional!$A$1:$P$356,16,FALSE))</f>
      </c>
      <c r="E70" s="38">
        <f>IF($C70="","",VLOOKUP($C70,Régional!$A$1:$P$356,13,FALSE))</f>
      </c>
      <c r="F70" s="39"/>
      <c r="G70" s="39"/>
      <c r="H70" s="40"/>
      <c r="I70" s="45"/>
      <c r="J70" s="11"/>
      <c r="K70" s="11"/>
      <c r="L70" s="11"/>
      <c r="M70" s="11"/>
      <c r="N70" s="11"/>
      <c r="O70" s="11"/>
      <c r="P70" s="11"/>
      <c r="Q70" s="11"/>
      <c r="R70" s="11"/>
      <c r="S70" s="2">
        <f aca="true" t="shared" si="11" ref="S70:S101">COUNTA(J70:R70)</f>
        <v>0</v>
      </c>
      <c r="T70" s="3">
        <f aca="true" t="shared" si="12" ref="T70:T105">SUM(J70:R70)</f>
        <v>0</v>
      </c>
      <c r="U70" s="5">
        <f aca="true" t="shared" si="13" ref="U70:U101">IF(S70=0,0,T70/S70)</f>
        <v>0</v>
      </c>
      <c r="V70" s="35">
        <f t="shared" si="5"/>
        <v>0</v>
      </c>
      <c r="W70" s="35">
        <f aca="true" t="shared" si="14" ref="W70:W101">T70+V70</f>
        <v>0</v>
      </c>
      <c r="X70" s="41">
        <f aca="true" t="shared" si="15" ref="X70:X105">IF(C70="","","X")</f>
      </c>
    </row>
    <row r="71" spans="1:24" ht="12.75">
      <c r="A71" s="122">
        <f>IF($C71="","",VLOOKUP($C71,Régional!$A$1:$P$356,15,FALSE))</f>
      </c>
      <c r="B71" s="7">
        <f>IF($C71="","",VLOOKUP($C71,Régional!$A$1:$P$356,7,FALSE))</f>
      </c>
      <c r="C71" s="10"/>
      <c r="D71" s="1">
        <f>IF($C71="","",VLOOKUP($C71,Régional!$A$1:$P$356,16,FALSE))</f>
      </c>
      <c r="E71" s="38">
        <f>IF($C71="","",VLOOKUP($C71,Régional!$A$1:$P$356,13,FALSE))</f>
      </c>
      <c r="F71" s="39"/>
      <c r="G71" s="39"/>
      <c r="H71" s="40"/>
      <c r="I71" s="45"/>
      <c r="J71" s="11"/>
      <c r="K71" s="11"/>
      <c r="L71" s="11"/>
      <c r="M71" s="11"/>
      <c r="N71" s="11"/>
      <c r="O71" s="11"/>
      <c r="P71" s="11"/>
      <c r="Q71" s="11"/>
      <c r="R71" s="11"/>
      <c r="S71" s="2">
        <f t="shared" si="11"/>
        <v>0</v>
      </c>
      <c r="T71" s="3">
        <f t="shared" si="12"/>
        <v>0</v>
      </c>
      <c r="U71" s="5">
        <f t="shared" si="13"/>
        <v>0</v>
      </c>
      <c r="V71" s="35">
        <f aca="true" t="shared" si="16" ref="V71:V105">IF(I71="",0,S71*I71)</f>
        <v>0</v>
      </c>
      <c r="W71" s="35">
        <f t="shared" si="14"/>
        <v>0</v>
      </c>
      <c r="X71" s="41">
        <f t="shared" si="15"/>
      </c>
    </row>
    <row r="72" spans="1:24" ht="12.75">
      <c r="A72" s="122">
        <f>IF($C72="","",VLOOKUP($C72,Régional!$A$1:$P$356,15,FALSE))</f>
      </c>
      <c r="B72" s="7">
        <f>IF($C72="","",VLOOKUP($C72,Régional!$A$1:$P$356,7,FALSE))</f>
      </c>
      <c r="C72" s="10"/>
      <c r="D72" s="1">
        <f>IF($C72="","",VLOOKUP($C72,Régional!$A$1:$P$356,16,FALSE))</f>
      </c>
      <c r="E72" s="38">
        <f>IF($C72="","",VLOOKUP($C72,Régional!$A$1:$P$356,13,FALSE))</f>
      </c>
      <c r="F72" s="39"/>
      <c r="G72" s="39"/>
      <c r="H72" s="40"/>
      <c r="I72" s="45"/>
      <c r="J72" s="11"/>
      <c r="K72" s="11"/>
      <c r="L72" s="11"/>
      <c r="M72" s="11"/>
      <c r="N72" s="11"/>
      <c r="O72" s="11"/>
      <c r="P72" s="11"/>
      <c r="Q72" s="11"/>
      <c r="R72" s="11"/>
      <c r="S72" s="2">
        <f t="shared" si="11"/>
        <v>0</v>
      </c>
      <c r="T72" s="3">
        <f t="shared" si="12"/>
        <v>0</v>
      </c>
      <c r="U72" s="5">
        <f t="shared" si="13"/>
        <v>0</v>
      </c>
      <c r="V72" s="35">
        <f t="shared" si="16"/>
        <v>0</v>
      </c>
      <c r="W72" s="35">
        <f t="shared" si="14"/>
        <v>0</v>
      </c>
      <c r="X72" s="41">
        <f t="shared" si="15"/>
      </c>
    </row>
    <row r="73" spans="1:24" ht="12.75">
      <c r="A73" s="122">
        <f>IF($C73="","",VLOOKUP($C73,Régional!$A$1:$P$356,15,FALSE))</f>
      </c>
      <c r="B73" s="7">
        <f>IF($C73="","",VLOOKUP($C73,Régional!$A$1:$P$356,7,FALSE))</f>
      </c>
      <c r="C73" s="10"/>
      <c r="D73" s="1">
        <f>IF($C73="","",VLOOKUP($C73,Régional!$A$1:$P$356,16,FALSE))</f>
      </c>
      <c r="E73" s="38">
        <f>IF($C73="","",VLOOKUP($C73,Régional!$A$1:$P$356,13,FALSE))</f>
      </c>
      <c r="F73" s="39"/>
      <c r="G73" s="39"/>
      <c r="H73" s="40"/>
      <c r="I73" s="45"/>
      <c r="J73" s="11"/>
      <c r="K73" s="11"/>
      <c r="L73" s="11"/>
      <c r="M73" s="11"/>
      <c r="N73" s="11"/>
      <c r="O73" s="11"/>
      <c r="P73" s="11"/>
      <c r="Q73" s="11"/>
      <c r="R73" s="11"/>
      <c r="S73" s="2">
        <f t="shared" si="11"/>
        <v>0</v>
      </c>
      <c r="T73" s="3">
        <f t="shared" si="12"/>
        <v>0</v>
      </c>
      <c r="U73" s="5">
        <f t="shared" si="13"/>
        <v>0</v>
      </c>
      <c r="V73" s="35">
        <f t="shared" si="16"/>
        <v>0</v>
      </c>
      <c r="W73" s="35">
        <f t="shared" si="14"/>
        <v>0</v>
      </c>
      <c r="X73" s="41">
        <f t="shared" si="15"/>
      </c>
    </row>
    <row r="74" spans="1:24" ht="12.75">
      <c r="A74" s="122">
        <f>IF($C74="","",VLOOKUP($C74,Régional!$A$1:$P$356,15,FALSE))</f>
      </c>
      <c r="B74" s="7">
        <f>IF($C74="","",VLOOKUP($C74,Régional!$A$1:$P$356,7,FALSE))</f>
      </c>
      <c r="C74" s="10"/>
      <c r="D74" s="1">
        <f>IF($C74="","",VLOOKUP($C74,Régional!$A$1:$P$356,16,FALSE))</f>
      </c>
      <c r="E74" s="38">
        <f>IF($C74="","",VLOOKUP($C74,Régional!$A$1:$P$356,13,FALSE))</f>
      </c>
      <c r="F74" s="39"/>
      <c r="G74" s="39"/>
      <c r="H74" s="40"/>
      <c r="I74" s="45"/>
      <c r="J74" s="11"/>
      <c r="K74" s="11"/>
      <c r="L74" s="11"/>
      <c r="M74" s="11"/>
      <c r="N74" s="11"/>
      <c r="O74" s="11"/>
      <c r="P74" s="11"/>
      <c r="Q74" s="11"/>
      <c r="R74" s="11"/>
      <c r="S74" s="2">
        <f t="shared" si="11"/>
        <v>0</v>
      </c>
      <c r="T74" s="3">
        <f t="shared" si="12"/>
        <v>0</v>
      </c>
      <c r="U74" s="5">
        <f t="shared" si="13"/>
        <v>0</v>
      </c>
      <c r="V74" s="35">
        <f t="shared" si="16"/>
        <v>0</v>
      </c>
      <c r="W74" s="35">
        <f t="shared" si="14"/>
        <v>0</v>
      </c>
      <c r="X74" s="41">
        <f t="shared" si="15"/>
      </c>
    </row>
    <row r="75" spans="1:24" ht="12.75">
      <c r="A75" s="122">
        <f>IF($C75="","",VLOOKUP($C75,Régional!$A$1:$P$356,15,FALSE))</f>
      </c>
      <c r="B75" s="7">
        <f>IF($C75="","",VLOOKUP($C75,Régional!$A$1:$P$356,7,FALSE))</f>
      </c>
      <c r="C75" s="10"/>
      <c r="D75" s="1">
        <f>IF($C75="","",VLOOKUP($C75,Régional!$A$1:$P$356,16,FALSE))</f>
      </c>
      <c r="E75" s="38">
        <f>IF($C75="","",VLOOKUP($C75,Régional!$A$1:$P$356,13,FALSE))</f>
      </c>
      <c r="F75" s="39"/>
      <c r="G75" s="39"/>
      <c r="H75" s="40"/>
      <c r="I75" s="45"/>
      <c r="J75" s="11"/>
      <c r="K75" s="11"/>
      <c r="L75" s="11"/>
      <c r="M75" s="11"/>
      <c r="N75" s="11"/>
      <c r="O75" s="11"/>
      <c r="P75" s="11"/>
      <c r="Q75" s="11"/>
      <c r="R75" s="11"/>
      <c r="S75" s="2">
        <f t="shared" si="11"/>
        <v>0</v>
      </c>
      <c r="T75" s="3">
        <f t="shared" si="12"/>
        <v>0</v>
      </c>
      <c r="U75" s="5">
        <f t="shared" si="13"/>
        <v>0</v>
      </c>
      <c r="V75" s="35">
        <f t="shared" si="16"/>
        <v>0</v>
      </c>
      <c r="W75" s="35">
        <f t="shared" si="14"/>
        <v>0</v>
      </c>
      <c r="X75" s="41">
        <f t="shared" si="15"/>
      </c>
    </row>
    <row r="76" spans="1:24" ht="12.75">
      <c r="A76" s="122">
        <f>IF($C76="","",VLOOKUP($C76,Régional!$A$1:$P$356,15,FALSE))</f>
      </c>
      <c r="B76" s="7">
        <f>IF($C76="","",VLOOKUP($C76,Régional!$A$1:$P$356,7,FALSE))</f>
      </c>
      <c r="C76" s="10"/>
      <c r="D76" s="1">
        <f>IF($C76="","",VLOOKUP($C76,Régional!$A$1:$P$356,16,FALSE))</f>
      </c>
      <c r="E76" s="38">
        <f>IF($C76="","",VLOOKUP($C76,Régional!$A$1:$P$356,13,FALSE))</f>
      </c>
      <c r="F76" s="39"/>
      <c r="G76" s="39"/>
      <c r="H76" s="40"/>
      <c r="I76" s="45"/>
      <c r="J76" s="11"/>
      <c r="K76" s="11"/>
      <c r="L76" s="11"/>
      <c r="M76" s="11"/>
      <c r="N76" s="11"/>
      <c r="O76" s="11"/>
      <c r="P76" s="11"/>
      <c r="Q76" s="11"/>
      <c r="R76" s="11"/>
      <c r="S76" s="2">
        <f t="shared" si="11"/>
        <v>0</v>
      </c>
      <c r="T76" s="3">
        <f t="shared" si="12"/>
        <v>0</v>
      </c>
      <c r="U76" s="5">
        <f t="shared" si="13"/>
        <v>0</v>
      </c>
      <c r="V76" s="35">
        <f t="shared" si="16"/>
        <v>0</v>
      </c>
      <c r="W76" s="35">
        <f t="shared" si="14"/>
        <v>0</v>
      </c>
      <c r="X76" s="41">
        <f t="shared" si="15"/>
      </c>
    </row>
    <row r="77" spans="1:24" ht="12.75">
      <c r="A77" s="122">
        <f>IF($C77="","",VLOOKUP($C77,Régional!$A$1:$P$356,15,FALSE))</f>
      </c>
      <c r="B77" s="7">
        <f>IF($C77="","",VLOOKUP($C77,Régional!$A$1:$P$356,7,FALSE))</f>
      </c>
      <c r="C77" s="10"/>
      <c r="D77" s="1">
        <f>IF($C77="","",VLOOKUP($C77,Régional!$A$1:$P$356,16,FALSE))</f>
      </c>
      <c r="E77" s="38">
        <f>IF($C77="","",VLOOKUP($C77,Régional!$A$1:$P$356,13,FALSE))</f>
      </c>
      <c r="F77" s="39"/>
      <c r="G77" s="39"/>
      <c r="H77" s="40"/>
      <c r="I77" s="45"/>
      <c r="J77" s="11"/>
      <c r="K77" s="11"/>
      <c r="L77" s="11"/>
      <c r="M77" s="11"/>
      <c r="N77" s="11"/>
      <c r="O77" s="11"/>
      <c r="P77" s="11"/>
      <c r="Q77" s="11"/>
      <c r="R77" s="11"/>
      <c r="S77" s="2">
        <f t="shared" si="11"/>
        <v>0</v>
      </c>
      <c r="T77" s="3">
        <f t="shared" si="12"/>
        <v>0</v>
      </c>
      <c r="U77" s="5">
        <f t="shared" si="13"/>
        <v>0</v>
      </c>
      <c r="V77" s="35">
        <f t="shared" si="16"/>
        <v>0</v>
      </c>
      <c r="W77" s="35">
        <f t="shared" si="14"/>
        <v>0</v>
      </c>
      <c r="X77" s="41">
        <f t="shared" si="15"/>
      </c>
    </row>
    <row r="78" spans="1:24" ht="12.75">
      <c r="A78" s="122">
        <f>IF($C78="","",VLOOKUP($C78,Régional!$A$1:$P$356,15,FALSE))</f>
      </c>
      <c r="B78" s="7">
        <f>IF($C78="","",VLOOKUP($C78,Régional!$A$1:$P$356,7,FALSE))</f>
      </c>
      <c r="C78" s="10"/>
      <c r="D78" s="1">
        <f>IF($C78="","",VLOOKUP($C78,Régional!$A$1:$P$356,16,FALSE))</f>
      </c>
      <c r="E78" s="38">
        <f>IF($C78="","",VLOOKUP($C78,Régional!$A$1:$P$356,13,FALSE))</f>
      </c>
      <c r="F78" s="39"/>
      <c r="G78" s="39"/>
      <c r="H78" s="40"/>
      <c r="I78" s="45"/>
      <c r="J78" s="11"/>
      <c r="K78" s="11"/>
      <c r="L78" s="11"/>
      <c r="M78" s="11"/>
      <c r="N78" s="11"/>
      <c r="O78" s="11"/>
      <c r="P78" s="11"/>
      <c r="Q78" s="11"/>
      <c r="R78" s="11"/>
      <c r="S78" s="2">
        <f t="shared" si="11"/>
        <v>0</v>
      </c>
      <c r="T78" s="3">
        <f t="shared" si="12"/>
        <v>0</v>
      </c>
      <c r="U78" s="5">
        <f t="shared" si="13"/>
        <v>0</v>
      </c>
      <c r="V78" s="35">
        <f t="shared" si="16"/>
        <v>0</v>
      </c>
      <c r="W78" s="35">
        <f t="shared" si="14"/>
        <v>0</v>
      </c>
      <c r="X78" s="41">
        <f t="shared" si="15"/>
      </c>
    </row>
    <row r="79" spans="1:24" ht="12.75">
      <c r="A79" s="122">
        <f>IF($C79="","",VLOOKUP($C79,Régional!$A$1:$P$356,15,FALSE))</f>
      </c>
      <c r="B79" s="7">
        <f>IF($C79="","",VLOOKUP($C79,Régional!$A$1:$P$356,7,FALSE))</f>
      </c>
      <c r="C79" s="10"/>
      <c r="D79" s="1">
        <f>IF($C79="","",VLOOKUP($C79,Régional!$A$1:$P$356,16,FALSE))</f>
      </c>
      <c r="E79" s="38">
        <f>IF($C79="","",VLOOKUP($C79,Régional!$A$1:$P$356,13,FALSE))</f>
      </c>
      <c r="F79" s="39"/>
      <c r="G79" s="39"/>
      <c r="H79" s="40"/>
      <c r="I79" s="45"/>
      <c r="J79" s="11"/>
      <c r="K79" s="11"/>
      <c r="L79" s="11"/>
      <c r="M79" s="11"/>
      <c r="N79" s="11"/>
      <c r="O79" s="11"/>
      <c r="P79" s="11"/>
      <c r="Q79" s="11"/>
      <c r="R79" s="11"/>
      <c r="S79" s="2">
        <f t="shared" si="11"/>
        <v>0</v>
      </c>
      <c r="T79" s="3">
        <f t="shared" si="12"/>
        <v>0</v>
      </c>
      <c r="U79" s="5">
        <f t="shared" si="13"/>
        <v>0</v>
      </c>
      <c r="V79" s="35">
        <f t="shared" si="16"/>
        <v>0</v>
      </c>
      <c r="W79" s="35">
        <f t="shared" si="14"/>
        <v>0</v>
      </c>
      <c r="X79" s="41">
        <f t="shared" si="15"/>
      </c>
    </row>
    <row r="80" spans="1:24" ht="12.75">
      <c r="A80" s="122">
        <f>IF($C80="","",VLOOKUP($C80,Régional!$A$1:$P$356,15,FALSE))</f>
      </c>
      <c r="B80" s="7">
        <f>IF($C80="","",VLOOKUP($C80,Régional!$A$1:$P$356,7,FALSE))</f>
      </c>
      <c r="C80" s="10"/>
      <c r="D80" s="1">
        <f>IF($C80="","",VLOOKUP($C80,Régional!$A$1:$P$356,16,FALSE))</f>
      </c>
      <c r="E80" s="38">
        <f>IF($C80="","",VLOOKUP($C80,Régional!$A$1:$P$356,13,FALSE))</f>
      </c>
      <c r="F80" s="39"/>
      <c r="G80" s="39"/>
      <c r="H80" s="40"/>
      <c r="I80" s="45"/>
      <c r="J80" s="11"/>
      <c r="K80" s="11"/>
      <c r="L80" s="11"/>
      <c r="M80" s="11"/>
      <c r="N80" s="11"/>
      <c r="O80" s="11"/>
      <c r="P80" s="11"/>
      <c r="Q80" s="11"/>
      <c r="R80" s="11"/>
      <c r="S80" s="2">
        <f t="shared" si="11"/>
        <v>0</v>
      </c>
      <c r="T80" s="3">
        <f t="shared" si="12"/>
        <v>0</v>
      </c>
      <c r="U80" s="5">
        <f t="shared" si="13"/>
        <v>0</v>
      </c>
      <c r="V80" s="35">
        <f t="shared" si="16"/>
        <v>0</v>
      </c>
      <c r="W80" s="35">
        <f t="shared" si="14"/>
        <v>0</v>
      </c>
      <c r="X80" s="41">
        <f t="shared" si="15"/>
      </c>
    </row>
    <row r="81" spans="1:24" ht="12.75">
      <c r="A81" s="122">
        <f>IF($C81="","",VLOOKUP($C81,Régional!$A$1:$P$356,15,FALSE))</f>
      </c>
      <c r="B81" s="7">
        <f>IF($C81="","",VLOOKUP($C81,Régional!$A$1:$P$356,7,FALSE))</f>
      </c>
      <c r="C81" s="10"/>
      <c r="D81" s="1">
        <f>IF($C81="","",VLOOKUP($C81,Régional!$A$1:$P$356,16,FALSE))</f>
      </c>
      <c r="E81" s="38">
        <f>IF($C81="","",VLOOKUP($C81,Régional!$A$1:$P$356,13,FALSE))</f>
      </c>
      <c r="F81" s="39"/>
      <c r="G81" s="39"/>
      <c r="H81" s="40"/>
      <c r="I81" s="45"/>
      <c r="J81" s="11"/>
      <c r="K81" s="11"/>
      <c r="L81" s="11"/>
      <c r="M81" s="11"/>
      <c r="N81" s="11"/>
      <c r="O81" s="11"/>
      <c r="P81" s="11"/>
      <c r="Q81" s="11"/>
      <c r="R81" s="11"/>
      <c r="S81" s="2">
        <f t="shared" si="11"/>
        <v>0</v>
      </c>
      <c r="T81" s="3">
        <f t="shared" si="12"/>
        <v>0</v>
      </c>
      <c r="U81" s="5">
        <f t="shared" si="13"/>
        <v>0</v>
      </c>
      <c r="V81" s="35">
        <f t="shared" si="16"/>
        <v>0</v>
      </c>
      <c r="W81" s="35">
        <f t="shared" si="14"/>
        <v>0</v>
      </c>
      <c r="X81" s="41">
        <f t="shared" si="15"/>
      </c>
    </row>
    <row r="82" spans="1:24" ht="12.75">
      <c r="A82" s="122">
        <f>IF($C82="","",VLOOKUP($C82,Régional!$A$1:$P$356,15,FALSE))</f>
      </c>
      <c r="B82" s="7">
        <f>IF($C82="","",VLOOKUP($C82,Régional!$A$1:$P$356,7,FALSE))</f>
      </c>
      <c r="C82" s="10"/>
      <c r="D82" s="1">
        <f>IF($C82="","",VLOOKUP($C82,Régional!$A$1:$P$356,16,FALSE))</f>
      </c>
      <c r="E82" s="38">
        <f>IF($C82="","",VLOOKUP($C82,Régional!$A$1:$P$356,13,FALSE))</f>
      </c>
      <c r="F82" s="39"/>
      <c r="G82" s="39"/>
      <c r="H82" s="40"/>
      <c r="I82" s="45"/>
      <c r="J82" s="11"/>
      <c r="K82" s="11"/>
      <c r="L82" s="11"/>
      <c r="M82" s="11"/>
      <c r="N82" s="11"/>
      <c r="O82" s="11"/>
      <c r="P82" s="11"/>
      <c r="Q82" s="11"/>
      <c r="R82" s="11"/>
      <c r="S82" s="2">
        <f t="shared" si="11"/>
        <v>0</v>
      </c>
      <c r="T82" s="3">
        <f t="shared" si="12"/>
        <v>0</v>
      </c>
      <c r="U82" s="5">
        <f t="shared" si="13"/>
        <v>0</v>
      </c>
      <c r="V82" s="35">
        <f t="shared" si="16"/>
        <v>0</v>
      </c>
      <c r="W82" s="35">
        <f t="shared" si="14"/>
        <v>0</v>
      </c>
      <c r="X82" s="41">
        <f t="shared" si="15"/>
      </c>
    </row>
    <row r="83" spans="1:24" ht="12.75">
      <c r="A83" s="122">
        <f>IF($C83="","",VLOOKUP($C83,Régional!$A$1:$P$356,15,FALSE))</f>
      </c>
      <c r="B83" s="7">
        <f>IF($C83="","",VLOOKUP($C83,Régional!$A$1:$P$356,7,FALSE))</f>
      </c>
      <c r="C83" s="10"/>
      <c r="D83" s="1">
        <f>IF($C83="","",VLOOKUP($C83,Régional!$A$1:$P$356,16,FALSE))</f>
      </c>
      <c r="E83" s="38">
        <f>IF($C83="","",VLOOKUP($C83,Régional!$A$1:$P$356,13,FALSE))</f>
      </c>
      <c r="F83" s="39"/>
      <c r="G83" s="39"/>
      <c r="H83" s="40"/>
      <c r="I83" s="45"/>
      <c r="J83" s="11"/>
      <c r="K83" s="11"/>
      <c r="L83" s="11"/>
      <c r="M83" s="11"/>
      <c r="N83" s="11"/>
      <c r="O83" s="11"/>
      <c r="P83" s="11"/>
      <c r="Q83" s="11"/>
      <c r="R83" s="11"/>
      <c r="S83" s="2">
        <f t="shared" si="11"/>
        <v>0</v>
      </c>
      <c r="T83" s="3">
        <f t="shared" si="12"/>
        <v>0</v>
      </c>
      <c r="U83" s="5">
        <f t="shared" si="13"/>
        <v>0</v>
      </c>
      <c r="V83" s="35">
        <f t="shared" si="16"/>
        <v>0</v>
      </c>
      <c r="W83" s="35">
        <f t="shared" si="14"/>
        <v>0</v>
      </c>
      <c r="X83" s="41">
        <f t="shared" si="15"/>
      </c>
    </row>
    <row r="84" spans="1:24" ht="12.75">
      <c r="A84" s="122">
        <f>IF($C84="","",VLOOKUP($C84,Régional!$A$1:$P$356,15,FALSE))</f>
      </c>
      <c r="B84" s="7">
        <f>IF($C84="","",VLOOKUP($C84,Régional!$A$1:$P$356,7,FALSE))</f>
      </c>
      <c r="C84" s="10"/>
      <c r="D84" s="1">
        <f>IF($C84="","",VLOOKUP($C84,Régional!$A$1:$P$356,16,FALSE))</f>
      </c>
      <c r="E84" s="38">
        <f>IF($C84="","",VLOOKUP($C84,Régional!$A$1:$P$356,13,FALSE))</f>
      </c>
      <c r="F84" s="39"/>
      <c r="G84" s="39"/>
      <c r="H84" s="40"/>
      <c r="I84" s="45"/>
      <c r="J84" s="11"/>
      <c r="K84" s="11"/>
      <c r="L84" s="11"/>
      <c r="M84" s="11"/>
      <c r="N84" s="11"/>
      <c r="O84" s="11"/>
      <c r="P84" s="11"/>
      <c r="Q84" s="11"/>
      <c r="R84" s="11"/>
      <c r="S84" s="2">
        <f t="shared" si="11"/>
        <v>0</v>
      </c>
      <c r="T84" s="3">
        <f t="shared" si="12"/>
        <v>0</v>
      </c>
      <c r="U84" s="5">
        <f t="shared" si="13"/>
        <v>0</v>
      </c>
      <c r="V84" s="35">
        <f t="shared" si="16"/>
        <v>0</v>
      </c>
      <c r="W84" s="35">
        <f t="shared" si="14"/>
        <v>0</v>
      </c>
      <c r="X84" s="41">
        <f t="shared" si="15"/>
      </c>
    </row>
    <row r="85" spans="1:24" ht="12.75">
      <c r="A85" s="122">
        <f>IF($C85="","",VLOOKUP($C85,Régional!$A$1:$P$356,15,FALSE))</f>
      </c>
      <c r="B85" s="7">
        <f>IF($C85="","",VLOOKUP($C85,Régional!$A$1:$P$356,7,FALSE))</f>
      </c>
      <c r="C85" s="10"/>
      <c r="D85" s="1">
        <f>IF($C85="","",VLOOKUP($C85,Régional!$A$1:$P$356,16,FALSE))</f>
      </c>
      <c r="E85" s="38">
        <f>IF($C85="","",VLOOKUP($C85,Régional!$A$1:$P$356,13,FALSE))</f>
      </c>
      <c r="F85" s="39"/>
      <c r="G85" s="39"/>
      <c r="H85" s="40"/>
      <c r="I85" s="45"/>
      <c r="J85" s="11"/>
      <c r="K85" s="11"/>
      <c r="L85" s="11"/>
      <c r="M85" s="11"/>
      <c r="N85" s="11"/>
      <c r="O85" s="11"/>
      <c r="P85" s="11"/>
      <c r="Q85" s="11"/>
      <c r="R85" s="11"/>
      <c r="S85" s="2">
        <f t="shared" si="11"/>
        <v>0</v>
      </c>
      <c r="T85" s="3">
        <f t="shared" si="12"/>
        <v>0</v>
      </c>
      <c r="U85" s="5">
        <f t="shared" si="13"/>
        <v>0</v>
      </c>
      <c r="V85" s="35">
        <f t="shared" si="16"/>
        <v>0</v>
      </c>
      <c r="W85" s="35">
        <f t="shared" si="14"/>
        <v>0</v>
      </c>
      <c r="X85" s="41">
        <f t="shared" si="15"/>
      </c>
    </row>
    <row r="86" spans="1:24" ht="12.75">
      <c r="A86" s="122">
        <f>IF($C86="","",VLOOKUP($C86,Régional!$A$1:$P$356,15,FALSE))</f>
      </c>
      <c r="B86" s="7">
        <f>IF($C86="","",VLOOKUP($C86,Régional!$A$1:$P$356,7,FALSE))</f>
      </c>
      <c r="C86" s="10"/>
      <c r="D86" s="1">
        <f>IF($C86="","",VLOOKUP($C86,Régional!$A$1:$P$356,16,FALSE))</f>
      </c>
      <c r="E86" s="38">
        <f>IF($C86="","",VLOOKUP($C86,Régional!$A$1:$P$356,13,FALSE))</f>
      </c>
      <c r="F86" s="39"/>
      <c r="G86" s="39"/>
      <c r="H86" s="40"/>
      <c r="I86" s="45"/>
      <c r="J86" s="11"/>
      <c r="K86" s="11"/>
      <c r="L86" s="11"/>
      <c r="M86" s="11"/>
      <c r="N86" s="11"/>
      <c r="O86" s="11"/>
      <c r="P86" s="11"/>
      <c r="Q86" s="11"/>
      <c r="R86" s="11"/>
      <c r="S86" s="2">
        <f t="shared" si="11"/>
        <v>0</v>
      </c>
      <c r="T86" s="3">
        <f t="shared" si="12"/>
        <v>0</v>
      </c>
      <c r="U86" s="5">
        <f t="shared" si="13"/>
        <v>0</v>
      </c>
      <c r="V86" s="35">
        <f t="shared" si="16"/>
        <v>0</v>
      </c>
      <c r="W86" s="35">
        <f t="shared" si="14"/>
        <v>0</v>
      </c>
      <c r="X86" s="41">
        <f t="shared" si="15"/>
      </c>
    </row>
    <row r="87" spans="1:24" ht="12.75">
      <c r="A87" s="122">
        <f>IF($C87="","",VLOOKUP($C87,Régional!$A$1:$P$356,15,FALSE))</f>
      </c>
      <c r="B87" s="7">
        <f>IF($C87="","",VLOOKUP($C87,Régional!$A$1:$P$356,7,FALSE))</f>
      </c>
      <c r="C87" s="10"/>
      <c r="D87" s="1">
        <f>IF($C87="","",VLOOKUP($C87,Régional!$A$1:$P$356,16,FALSE))</f>
      </c>
      <c r="E87" s="38">
        <f>IF($C87="","",VLOOKUP($C87,Régional!$A$1:$P$356,13,FALSE))</f>
      </c>
      <c r="F87" s="39"/>
      <c r="G87" s="39"/>
      <c r="H87" s="40"/>
      <c r="I87" s="45"/>
      <c r="J87" s="11"/>
      <c r="K87" s="11"/>
      <c r="L87" s="11"/>
      <c r="M87" s="11"/>
      <c r="N87" s="11"/>
      <c r="O87" s="11"/>
      <c r="P87" s="11"/>
      <c r="Q87" s="11"/>
      <c r="R87" s="11"/>
      <c r="S87" s="2">
        <f t="shared" si="11"/>
        <v>0</v>
      </c>
      <c r="T87" s="3">
        <f t="shared" si="12"/>
        <v>0</v>
      </c>
      <c r="U87" s="5">
        <f t="shared" si="13"/>
        <v>0</v>
      </c>
      <c r="V87" s="35">
        <f t="shared" si="16"/>
        <v>0</v>
      </c>
      <c r="W87" s="35">
        <f t="shared" si="14"/>
        <v>0</v>
      </c>
      <c r="X87" s="41">
        <f t="shared" si="15"/>
      </c>
    </row>
    <row r="88" spans="1:24" ht="12.75">
      <c r="A88" s="122">
        <f>IF($C88="","",VLOOKUP($C88,Régional!$A$1:$P$356,15,FALSE))</f>
      </c>
      <c r="B88" s="7">
        <f>IF($C88="","",VLOOKUP($C88,Régional!$A$1:$P$356,7,FALSE))</f>
      </c>
      <c r="C88" s="10"/>
      <c r="D88" s="1">
        <f>IF($C88="","",VLOOKUP($C88,Régional!$A$1:$P$356,16,FALSE))</f>
      </c>
      <c r="E88" s="38">
        <f>IF($C88="","",VLOOKUP($C88,Régional!$A$1:$P$356,13,FALSE))</f>
      </c>
      <c r="F88" s="39"/>
      <c r="G88" s="39"/>
      <c r="H88" s="40"/>
      <c r="I88" s="45"/>
      <c r="J88" s="11"/>
      <c r="K88" s="11"/>
      <c r="L88" s="11"/>
      <c r="M88" s="11"/>
      <c r="N88" s="11"/>
      <c r="O88" s="11"/>
      <c r="P88" s="11"/>
      <c r="Q88" s="11"/>
      <c r="R88" s="11"/>
      <c r="S88" s="2">
        <f t="shared" si="11"/>
        <v>0</v>
      </c>
      <c r="T88" s="3">
        <f t="shared" si="12"/>
        <v>0</v>
      </c>
      <c r="U88" s="5">
        <f t="shared" si="13"/>
        <v>0</v>
      </c>
      <c r="V88" s="35">
        <f t="shared" si="16"/>
        <v>0</v>
      </c>
      <c r="W88" s="35">
        <f t="shared" si="14"/>
        <v>0</v>
      </c>
      <c r="X88" s="41">
        <f t="shared" si="15"/>
      </c>
    </row>
    <row r="89" spans="1:24" ht="12.75">
      <c r="A89" s="122">
        <f>IF($C89="","",VLOOKUP($C89,Régional!$A$1:$P$356,15,FALSE))</f>
      </c>
      <c r="B89" s="7">
        <f>IF($C89="","",VLOOKUP($C89,Régional!$A$1:$P$356,7,FALSE))</f>
      </c>
      <c r="C89" s="10"/>
      <c r="D89" s="1">
        <f>IF($C89="","",VLOOKUP($C89,Régional!$A$1:$P$356,16,FALSE))</f>
      </c>
      <c r="E89" s="38">
        <f>IF($C89="","",VLOOKUP($C89,Régional!$A$1:$P$356,13,FALSE))</f>
      </c>
      <c r="F89" s="39"/>
      <c r="G89" s="39"/>
      <c r="H89" s="40"/>
      <c r="I89" s="45"/>
      <c r="J89" s="11"/>
      <c r="K89" s="11"/>
      <c r="L89" s="11"/>
      <c r="M89" s="11"/>
      <c r="N89" s="11"/>
      <c r="O89" s="11"/>
      <c r="P89" s="11"/>
      <c r="Q89" s="11"/>
      <c r="R89" s="11"/>
      <c r="S89" s="2">
        <f t="shared" si="11"/>
        <v>0</v>
      </c>
      <c r="T89" s="3">
        <f t="shared" si="12"/>
        <v>0</v>
      </c>
      <c r="U89" s="5">
        <f t="shared" si="13"/>
        <v>0</v>
      </c>
      <c r="V89" s="35">
        <f t="shared" si="16"/>
        <v>0</v>
      </c>
      <c r="W89" s="35">
        <f t="shared" si="14"/>
        <v>0</v>
      </c>
      <c r="X89" s="41">
        <f t="shared" si="15"/>
      </c>
    </row>
    <row r="90" spans="1:24" ht="12.75">
      <c r="A90" s="122">
        <f>IF($C90="","",VLOOKUP($C90,Régional!$A$1:$P$356,15,FALSE))</f>
      </c>
      <c r="B90" s="7">
        <f>IF($C90="","",VLOOKUP($C90,Régional!$A$1:$P$356,7,FALSE))</f>
      </c>
      <c r="C90" s="10"/>
      <c r="D90" s="1">
        <f>IF($C90="","",VLOOKUP($C90,Régional!$A$1:$P$356,16,FALSE))</f>
      </c>
      <c r="E90" s="38">
        <f>IF($C90="","",VLOOKUP($C90,Régional!$A$1:$P$356,13,FALSE))</f>
      </c>
      <c r="F90" s="39"/>
      <c r="G90" s="39"/>
      <c r="H90" s="40"/>
      <c r="I90" s="45"/>
      <c r="J90" s="11"/>
      <c r="K90" s="11"/>
      <c r="L90" s="11"/>
      <c r="M90" s="11"/>
      <c r="N90" s="11"/>
      <c r="O90" s="11"/>
      <c r="P90" s="11"/>
      <c r="Q90" s="11"/>
      <c r="R90" s="11"/>
      <c r="S90" s="2">
        <f t="shared" si="11"/>
        <v>0</v>
      </c>
      <c r="T90" s="3">
        <f t="shared" si="12"/>
        <v>0</v>
      </c>
      <c r="U90" s="5">
        <f t="shared" si="13"/>
        <v>0</v>
      </c>
      <c r="V90" s="35">
        <f t="shared" si="16"/>
        <v>0</v>
      </c>
      <c r="W90" s="35">
        <f t="shared" si="14"/>
        <v>0</v>
      </c>
      <c r="X90" s="41">
        <f t="shared" si="15"/>
      </c>
    </row>
    <row r="91" spans="1:24" ht="12.75">
      <c r="A91" s="122">
        <f>IF($C91="","",VLOOKUP($C91,Régional!$A$1:$P$356,15,FALSE))</f>
      </c>
      <c r="B91" s="7">
        <f>IF($C91="","",VLOOKUP($C91,Régional!$A$1:$P$356,7,FALSE))</f>
      </c>
      <c r="C91" s="10"/>
      <c r="D91" s="1">
        <f>IF($C91="","",VLOOKUP($C91,Régional!$A$1:$P$356,16,FALSE))</f>
      </c>
      <c r="E91" s="38">
        <f>IF($C91="","",VLOOKUP($C91,Régional!$A$1:$P$356,13,FALSE))</f>
      </c>
      <c r="F91" s="39"/>
      <c r="G91" s="39"/>
      <c r="H91" s="40"/>
      <c r="I91" s="45"/>
      <c r="J91" s="11"/>
      <c r="K91" s="11"/>
      <c r="L91" s="11"/>
      <c r="M91" s="11"/>
      <c r="N91" s="11"/>
      <c r="O91" s="11"/>
      <c r="P91" s="11"/>
      <c r="Q91" s="11"/>
      <c r="R91" s="11"/>
      <c r="S91" s="2">
        <f t="shared" si="11"/>
        <v>0</v>
      </c>
      <c r="T91" s="3">
        <f t="shared" si="12"/>
        <v>0</v>
      </c>
      <c r="U91" s="5">
        <f t="shared" si="13"/>
        <v>0</v>
      </c>
      <c r="V91" s="35">
        <f t="shared" si="16"/>
        <v>0</v>
      </c>
      <c r="W91" s="35">
        <f t="shared" si="14"/>
        <v>0</v>
      </c>
      <c r="X91" s="41">
        <f t="shared" si="15"/>
      </c>
    </row>
    <row r="92" spans="1:24" ht="12.75">
      <c r="A92" s="122">
        <f>IF($C92="","",VLOOKUP($C92,Régional!$A$1:$P$356,15,FALSE))</f>
      </c>
      <c r="B92" s="7">
        <f>IF($C92="","",VLOOKUP($C92,Régional!$A$1:$P$356,7,FALSE))</f>
      </c>
      <c r="C92" s="10"/>
      <c r="D92" s="1">
        <f>IF($C92="","",VLOOKUP($C92,Régional!$A$1:$P$356,16,FALSE))</f>
      </c>
      <c r="E92" s="38">
        <f>IF($C92="","",VLOOKUP($C92,Régional!$A$1:$P$356,13,FALSE))</f>
      </c>
      <c r="F92" s="39"/>
      <c r="G92" s="39"/>
      <c r="H92" s="40"/>
      <c r="I92" s="45"/>
      <c r="J92" s="11"/>
      <c r="K92" s="11"/>
      <c r="L92" s="11"/>
      <c r="M92" s="11"/>
      <c r="N92" s="11"/>
      <c r="O92" s="11"/>
      <c r="P92" s="11"/>
      <c r="Q92" s="11"/>
      <c r="R92" s="11"/>
      <c r="S92" s="2">
        <f t="shared" si="11"/>
        <v>0</v>
      </c>
      <c r="T92" s="3">
        <f t="shared" si="12"/>
        <v>0</v>
      </c>
      <c r="U92" s="5">
        <f t="shared" si="13"/>
        <v>0</v>
      </c>
      <c r="V92" s="35">
        <f t="shared" si="16"/>
        <v>0</v>
      </c>
      <c r="W92" s="35">
        <f t="shared" si="14"/>
        <v>0</v>
      </c>
      <c r="X92" s="41">
        <f t="shared" si="15"/>
      </c>
    </row>
    <row r="93" spans="1:24" ht="12.75">
      <c r="A93" s="122">
        <f>IF($C93="","",VLOOKUP($C93,Régional!$A$1:$P$356,15,FALSE))</f>
      </c>
      <c r="B93" s="7">
        <f>IF($C93="","",VLOOKUP($C93,Régional!$A$1:$P$356,7,FALSE))</f>
      </c>
      <c r="C93" s="10"/>
      <c r="D93" s="1">
        <f>IF($C93="","",VLOOKUP($C93,Régional!$A$1:$P$356,16,FALSE))</f>
      </c>
      <c r="E93" s="38">
        <f>IF($C93="","",VLOOKUP($C93,Régional!$A$1:$P$356,13,FALSE))</f>
      </c>
      <c r="F93" s="39"/>
      <c r="G93" s="39"/>
      <c r="H93" s="40"/>
      <c r="I93" s="45"/>
      <c r="J93" s="11"/>
      <c r="K93" s="11"/>
      <c r="L93" s="11"/>
      <c r="M93" s="11"/>
      <c r="N93" s="11"/>
      <c r="O93" s="11"/>
      <c r="P93" s="11"/>
      <c r="Q93" s="11"/>
      <c r="R93" s="11"/>
      <c r="S93" s="2">
        <f t="shared" si="11"/>
        <v>0</v>
      </c>
      <c r="T93" s="3">
        <f t="shared" si="12"/>
        <v>0</v>
      </c>
      <c r="U93" s="5">
        <f t="shared" si="13"/>
        <v>0</v>
      </c>
      <c r="V93" s="35">
        <f t="shared" si="16"/>
        <v>0</v>
      </c>
      <c r="W93" s="35">
        <f t="shared" si="14"/>
        <v>0</v>
      </c>
      <c r="X93" s="41">
        <f t="shared" si="15"/>
      </c>
    </row>
    <row r="94" spans="1:24" ht="12.75">
      <c r="A94" s="122">
        <f>IF($C94="","",VLOOKUP($C94,Régional!$A$1:$P$356,15,FALSE))</f>
      </c>
      <c r="B94" s="7">
        <f>IF($C94="","",VLOOKUP($C94,Régional!$A$1:$P$356,7,FALSE))</f>
      </c>
      <c r="C94" s="10"/>
      <c r="D94" s="1">
        <f>IF($C94="","",VLOOKUP($C94,Régional!$A$1:$P$356,16,FALSE))</f>
      </c>
      <c r="E94" s="38">
        <f>IF($C94="","",VLOOKUP($C94,Régional!$A$1:$P$356,13,FALSE))</f>
      </c>
      <c r="F94" s="39"/>
      <c r="G94" s="39"/>
      <c r="H94" s="40"/>
      <c r="I94" s="45"/>
      <c r="J94" s="11"/>
      <c r="K94" s="11"/>
      <c r="L94" s="11"/>
      <c r="M94" s="11"/>
      <c r="N94" s="11"/>
      <c r="O94" s="11"/>
      <c r="P94" s="11"/>
      <c r="Q94" s="11"/>
      <c r="R94" s="11"/>
      <c r="S94" s="2">
        <f t="shared" si="11"/>
        <v>0</v>
      </c>
      <c r="T94" s="3">
        <f t="shared" si="12"/>
        <v>0</v>
      </c>
      <c r="U94" s="5">
        <f t="shared" si="13"/>
        <v>0</v>
      </c>
      <c r="V94" s="35">
        <f t="shared" si="16"/>
        <v>0</v>
      </c>
      <c r="W94" s="35">
        <f t="shared" si="14"/>
        <v>0</v>
      </c>
      <c r="X94" s="41">
        <f t="shared" si="15"/>
      </c>
    </row>
    <row r="95" spans="1:24" ht="12.75">
      <c r="A95" s="122">
        <f>IF($C95="","",VLOOKUP($C95,Régional!$A$1:$P$356,15,FALSE))</f>
      </c>
      <c r="B95" s="7">
        <f>IF($C95="","",VLOOKUP($C95,Régional!$A$1:$P$356,7,FALSE))</f>
      </c>
      <c r="C95" s="10"/>
      <c r="D95" s="1">
        <f>IF($C95="","",VLOOKUP($C95,Régional!$A$1:$P$356,16,FALSE))</f>
      </c>
      <c r="E95" s="38">
        <f>IF($C95="","",VLOOKUP($C95,Régional!$A$1:$P$356,13,FALSE))</f>
      </c>
      <c r="F95" s="39"/>
      <c r="G95" s="39"/>
      <c r="H95" s="40"/>
      <c r="I95" s="45"/>
      <c r="J95" s="11"/>
      <c r="K95" s="11"/>
      <c r="L95" s="11"/>
      <c r="M95" s="11"/>
      <c r="N95" s="11"/>
      <c r="O95" s="11"/>
      <c r="P95" s="11"/>
      <c r="Q95" s="11"/>
      <c r="R95" s="11"/>
      <c r="S95" s="2">
        <f t="shared" si="11"/>
        <v>0</v>
      </c>
      <c r="T95" s="3">
        <f t="shared" si="12"/>
        <v>0</v>
      </c>
      <c r="U95" s="5">
        <f t="shared" si="13"/>
        <v>0</v>
      </c>
      <c r="V95" s="35">
        <f t="shared" si="16"/>
        <v>0</v>
      </c>
      <c r="W95" s="35">
        <f t="shared" si="14"/>
        <v>0</v>
      </c>
      <c r="X95" s="41">
        <f t="shared" si="15"/>
      </c>
    </row>
    <row r="96" spans="1:24" ht="12.75">
      <c r="A96" s="122">
        <f>IF($C96="","",VLOOKUP($C96,Régional!$A$1:$P$356,15,FALSE))</f>
      </c>
      <c r="B96" s="7">
        <f>IF($C96="","",VLOOKUP($C96,Régional!$A$1:$P$356,7,FALSE))</f>
      </c>
      <c r="C96" s="10"/>
      <c r="D96" s="1">
        <f>IF($C96="","",VLOOKUP($C96,Régional!$A$1:$P$356,16,FALSE))</f>
      </c>
      <c r="E96" s="38">
        <f>IF($C96="","",VLOOKUP($C96,Régional!$A$1:$P$356,13,FALSE))</f>
      </c>
      <c r="F96" s="39"/>
      <c r="G96" s="39"/>
      <c r="H96" s="40"/>
      <c r="I96" s="45"/>
      <c r="J96" s="11"/>
      <c r="K96" s="11"/>
      <c r="L96" s="11"/>
      <c r="M96" s="11"/>
      <c r="N96" s="11"/>
      <c r="O96" s="11"/>
      <c r="P96" s="11"/>
      <c r="Q96" s="11"/>
      <c r="R96" s="11"/>
      <c r="S96" s="2">
        <f t="shared" si="11"/>
        <v>0</v>
      </c>
      <c r="T96" s="3">
        <f t="shared" si="12"/>
        <v>0</v>
      </c>
      <c r="U96" s="5">
        <f t="shared" si="13"/>
        <v>0</v>
      </c>
      <c r="V96" s="35">
        <f t="shared" si="16"/>
        <v>0</v>
      </c>
      <c r="W96" s="35">
        <f t="shared" si="14"/>
        <v>0</v>
      </c>
      <c r="X96" s="41">
        <f t="shared" si="15"/>
      </c>
    </row>
    <row r="97" spans="1:24" ht="12.75">
      <c r="A97" s="122">
        <f>IF($C97="","",VLOOKUP($C97,Régional!$A$1:$P$356,15,FALSE))</f>
      </c>
      <c r="B97" s="7">
        <f>IF($C97="","",VLOOKUP($C97,Régional!$A$1:$P$356,7,FALSE))</f>
      </c>
      <c r="C97" s="10"/>
      <c r="D97" s="1">
        <f>IF($C97="","",VLOOKUP($C97,Régional!$A$1:$P$356,16,FALSE))</f>
      </c>
      <c r="E97" s="38">
        <f>IF($C97="","",VLOOKUP($C97,Régional!$A$1:$P$356,13,FALSE))</f>
      </c>
      <c r="F97" s="39"/>
      <c r="G97" s="39"/>
      <c r="H97" s="40"/>
      <c r="I97" s="45"/>
      <c r="J97" s="11"/>
      <c r="K97" s="11"/>
      <c r="L97" s="11"/>
      <c r="M97" s="11"/>
      <c r="N97" s="11"/>
      <c r="O97" s="11"/>
      <c r="P97" s="11"/>
      <c r="Q97" s="11"/>
      <c r="R97" s="11"/>
      <c r="S97" s="2">
        <f t="shared" si="11"/>
        <v>0</v>
      </c>
      <c r="T97" s="3">
        <f t="shared" si="12"/>
        <v>0</v>
      </c>
      <c r="U97" s="5">
        <f t="shared" si="13"/>
        <v>0</v>
      </c>
      <c r="V97" s="35">
        <f t="shared" si="16"/>
        <v>0</v>
      </c>
      <c r="W97" s="35">
        <f t="shared" si="14"/>
        <v>0</v>
      </c>
      <c r="X97" s="41">
        <f t="shared" si="15"/>
      </c>
    </row>
    <row r="98" spans="1:24" ht="12.75">
      <c r="A98" s="122">
        <f>IF($C98="","",VLOOKUP($C98,Régional!$A$1:$P$356,15,FALSE))</f>
      </c>
      <c r="B98" s="7">
        <f>IF($C98="","",VLOOKUP($C98,Régional!$A$1:$P$356,7,FALSE))</f>
      </c>
      <c r="C98" s="10"/>
      <c r="D98" s="1">
        <f>IF($C98="","",VLOOKUP($C98,Régional!$A$1:$P$356,16,FALSE))</f>
      </c>
      <c r="E98" s="38">
        <f>IF($C98="","",VLOOKUP($C98,Régional!$A$1:$P$356,13,FALSE))</f>
      </c>
      <c r="F98" s="39"/>
      <c r="G98" s="39"/>
      <c r="H98" s="40"/>
      <c r="I98" s="45"/>
      <c r="J98" s="11"/>
      <c r="K98" s="11"/>
      <c r="L98" s="11"/>
      <c r="M98" s="11"/>
      <c r="N98" s="11"/>
      <c r="O98" s="11"/>
      <c r="P98" s="11"/>
      <c r="Q98" s="11"/>
      <c r="R98" s="11"/>
      <c r="S98" s="2">
        <f t="shared" si="11"/>
        <v>0</v>
      </c>
      <c r="T98" s="3">
        <f t="shared" si="12"/>
        <v>0</v>
      </c>
      <c r="U98" s="5">
        <f t="shared" si="13"/>
        <v>0</v>
      </c>
      <c r="V98" s="35">
        <f t="shared" si="16"/>
        <v>0</v>
      </c>
      <c r="W98" s="35">
        <f t="shared" si="14"/>
        <v>0</v>
      </c>
      <c r="X98" s="41">
        <f t="shared" si="15"/>
      </c>
    </row>
    <row r="99" spans="1:24" ht="12.75">
      <c r="A99" s="122">
        <f>IF($C99="","",VLOOKUP($C99,Régional!$A$1:$P$356,15,FALSE))</f>
      </c>
      <c r="B99" s="7">
        <f>IF($C99="","",VLOOKUP($C99,Régional!$A$1:$P$356,7,FALSE))</f>
      </c>
      <c r="C99" s="10"/>
      <c r="D99" s="1">
        <f>IF($C99="","",VLOOKUP($C99,Régional!$A$1:$P$356,16,FALSE))</f>
      </c>
      <c r="E99" s="38">
        <f>IF($C99="","",VLOOKUP($C99,Régional!$A$1:$P$356,13,FALSE))</f>
      </c>
      <c r="F99" s="39"/>
      <c r="G99" s="39"/>
      <c r="H99" s="40"/>
      <c r="I99" s="45"/>
      <c r="J99" s="11"/>
      <c r="K99" s="11"/>
      <c r="L99" s="11"/>
      <c r="M99" s="11"/>
      <c r="N99" s="11"/>
      <c r="O99" s="11"/>
      <c r="P99" s="11"/>
      <c r="Q99" s="11"/>
      <c r="R99" s="11"/>
      <c r="S99" s="2">
        <f t="shared" si="11"/>
        <v>0</v>
      </c>
      <c r="T99" s="3">
        <f t="shared" si="12"/>
        <v>0</v>
      </c>
      <c r="U99" s="5">
        <f t="shared" si="13"/>
        <v>0</v>
      </c>
      <c r="V99" s="35">
        <f t="shared" si="16"/>
        <v>0</v>
      </c>
      <c r="W99" s="35">
        <f t="shared" si="14"/>
        <v>0</v>
      </c>
      <c r="X99" s="41">
        <f t="shared" si="15"/>
      </c>
    </row>
    <row r="100" spans="1:24" ht="12.75">
      <c r="A100" s="122">
        <f>IF($C100="","",VLOOKUP($C100,Régional!$A$1:$P$356,15,FALSE))</f>
      </c>
      <c r="B100" s="7">
        <f>IF($C100="","",VLOOKUP($C100,Régional!$A$1:$P$356,7,FALSE))</f>
      </c>
      <c r="C100" s="10"/>
      <c r="D100" s="1">
        <f>IF($C100="","",VLOOKUP($C100,Régional!$A$1:$P$356,16,FALSE))</f>
      </c>
      <c r="E100" s="38">
        <f>IF($C100="","",VLOOKUP($C100,Régional!$A$1:$P$356,13,FALSE))</f>
      </c>
      <c r="F100" s="39"/>
      <c r="G100" s="39"/>
      <c r="H100" s="40"/>
      <c r="I100" s="45"/>
      <c r="J100" s="11"/>
      <c r="K100" s="11"/>
      <c r="L100" s="11"/>
      <c r="M100" s="11"/>
      <c r="N100" s="11"/>
      <c r="O100" s="11"/>
      <c r="P100" s="11"/>
      <c r="Q100" s="11"/>
      <c r="R100" s="11"/>
      <c r="S100" s="2">
        <f t="shared" si="11"/>
        <v>0</v>
      </c>
      <c r="T100" s="3">
        <f t="shared" si="12"/>
        <v>0</v>
      </c>
      <c r="U100" s="5">
        <f t="shared" si="13"/>
        <v>0</v>
      </c>
      <c r="V100" s="35">
        <f t="shared" si="16"/>
        <v>0</v>
      </c>
      <c r="W100" s="35">
        <f t="shared" si="14"/>
        <v>0</v>
      </c>
      <c r="X100" s="41">
        <f t="shared" si="15"/>
      </c>
    </row>
    <row r="101" spans="1:24" ht="12.75">
      <c r="A101" s="122">
        <f>IF($C101="","",VLOOKUP($C101,Régional!$A$1:$P$356,15,FALSE))</f>
      </c>
      <c r="B101" s="7">
        <f>IF($C101="","",VLOOKUP($C101,Régional!$A$1:$P$356,7,FALSE))</f>
      </c>
      <c r="C101" s="10"/>
      <c r="D101" s="1">
        <f>IF($C101="","",VLOOKUP($C101,Régional!$A$1:$P$356,16,FALSE))</f>
      </c>
      <c r="E101" s="38">
        <f>IF($C101="","",VLOOKUP($C101,Régional!$A$1:$P$356,13,FALSE))</f>
      </c>
      <c r="F101" s="39"/>
      <c r="G101" s="39"/>
      <c r="H101" s="40"/>
      <c r="I101" s="45"/>
      <c r="J101" s="11"/>
      <c r="K101" s="11"/>
      <c r="L101" s="11"/>
      <c r="M101" s="11"/>
      <c r="N101" s="11"/>
      <c r="O101" s="11"/>
      <c r="P101" s="11"/>
      <c r="Q101" s="11"/>
      <c r="R101" s="11"/>
      <c r="S101" s="2">
        <f t="shared" si="11"/>
        <v>0</v>
      </c>
      <c r="T101" s="3">
        <f t="shared" si="12"/>
        <v>0</v>
      </c>
      <c r="U101" s="5">
        <f t="shared" si="13"/>
        <v>0</v>
      </c>
      <c r="V101" s="35">
        <f t="shared" si="16"/>
        <v>0</v>
      </c>
      <c r="W101" s="35">
        <f t="shared" si="14"/>
        <v>0</v>
      </c>
      <c r="X101" s="41">
        <f t="shared" si="15"/>
      </c>
    </row>
    <row r="102" spans="1:24" ht="12.75">
      <c r="A102" s="122">
        <f>IF($C102="","",VLOOKUP($C102,Régional!$A$1:$P$356,15,FALSE))</f>
      </c>
      <c r="B102" s="7">
        <f>IF($C102="","",VLOOKUP($C102,Régional!$A$1:$P$356,7,FALSE))</f>
      </c>
      <c r="C102" s="10"/>
      <c r="D102" s="1">
        <f>IF($C102="","",VLOOKUP($C102,Régional!$A$1:$P$356,16,FALSE))</f>
      </c>
      <c r="E102" s="38">
        <f>IF($C102="","",VLOOKUP($C102,Régional!$A$1:$P$356,13,FALSE))</f>
      </c>
      <c r="F102" s="39"/>
      <c r="G102" s="39"/>
      <c r="H102" s="40"/>
      <c r="I102" s="45"/>
      <c r="J102" s="11"/>
      <c r="K102" s="11"/>
      <c r="L102" s="11"/>
      <c r="M102" s="11"/>
      <c r="N102" s="11"/>
      <c r="O102" s="11"/>
      <c r="P102" s="11"/>
      <c r="Q102" s="11"/>
      <c r="R102" s="11"/>
      <c r="S102" s="2">
        <f>COUNTA(J102:R102)</f>
        <v>0</v>
      </c>
      <c r="T102" s="3">
        <f t="shared" si="12"/>
        <v>0</v>
      </c>
      <c r="U102" s="5">
        <f>IF(S102=0,0,T102/S102)</f>
        <v>0</v>
      </c>
      <c r="V102" s="35">
        <f t="shared" si="16"/>
        <v>0</v>
      </c>
      <c r="W102" s="35">
        <f>T102+V102</f>
        <v>0</v>
      </c>
      <c r="X102" s="41">
        <f t="shared" si="15"/>
      </c>
    </row>
    <row r="103" spans="1:24" ht="12.75">
      <c r="A103" s="122">
        <f>IF($C103="","",VLOOKUP($C103,Régional!$A$1:$P$356,15,FALSE))</f>
      </c>
      <c r="B103" s="7">
        <f>IF($C103="","",VLOOKUP($C103,Régional!$A$1:$P$356,7,FALSE))</f>
      </c>
      <c r="C103" s="10"/>
      <c r="D103" s="1">
        <f>IF($C103="","",VLOOKUP($C103,Régional!$A$1:$P$356,16,FALSE))</f>
      </c>
      <c r="E103" s="38">
        <f>IF($C103="","",VLOOKUP($C103,Régional!$A$1:$P$356,13,FALSE))</f>
      </c>
      <c r="F103" s="39"/>
      <c r="G103" s="39"/>
      <c r="H103" s="40"/>
      <c r="I103" s="45"/>
      <c r="J103" s="11"/>
      <c r="K103" s="11"/>
      <c r="L103" s="11"/>
      <c r="M103" s="11"/>
      <c r="N103" s="11"/>
      <c r="O103" s="11"/>
      <c r="P103" s="11"/>
      <c r="Q103" s="11"/>
      <c r="R103" s="11"/>
      <c r="S103" s="2">
        <f>COUNTA(J103:R103)</f>
        <v>0</v>
      </c>
      <c r="T103" s="3">
        <f t="shared" si="12"/>
        <v>0</v>
      </c>
      <c r="U103" s="5">
        <f>IF(S103=0,0,T103/S103)</f>
        <v>0</v>
      </c>
      <c r="V103" s="35">
        <f t="shared" si="16"/>
        <v>0</v>
      </c>
      <c r="W103" s="35">
        <f>T103+V103</f>
        <v>0</v>
      </c>
      <c r="X103" s="41">
        <f t="shared" si="15"/>
      </c>
    </row>
    <row r="104" spans="1:24" ht="12.75">
      <c r="A104" s="122">
        <f>IF($C104="","",VLOOKUP($C104,Régional!$A$1:$P$356,15,FALSE))</f>
      </c>
      <c r="B104" s="7">
        <f>IF($C104="","",VLOOKUP($C104,Régional!$A$1:$P$356,7,FALSE))</f>
      </c>
      <c r="C104" s="10"/>
      <c r="D104" s="1">
        <f>IF($C104="","",VLOOKUP($C104,Régional!$A$1:$P$356,16,FALSE))</f>
      </c>
      <c r="E104" s="38">
        <f>IF($C104="","",VLOOKUP($C104,Régional!$A$1:$P$356,13,FALSE))</f>
      </c>
      <c r="F104" s="39"/>
      <c r="G104" s="39"/>
      <c r="H104" s="40"/>
      <c r="I104" s="45"/>
      <c r="J104" s="11"/>
      <c r="K104" s="11"/>
      <c r="L104" s="11"/>
      <c r="M104" s="11"/>
      <c r="N104" s="11"/>
      <c r="O104" s="11"/>
      <c r="P104" s="11"/>
      <c r="Q104" s="11"/>
      <c r="R104" s="11"/>
      <c r="S104" s="2">
        <f>COUNTA(J104:R104)</f>
        <v>0</v>
      </c>
      <c r="T104" s="3">
        <f t="shared" si="12"/>
        <v>0</v>
      </c>
      <c r="U104" s="5">
        <f>IF(S104=0,0,T104/S104)</f>
        <v>0</v>
      </c>
      <c r="V104" s="35">
        <f t="shared" si="16"/>
        <v>0</v>
      </c>
      <c r="W104" s="35">
        <f>T104+V104</f>
        <v>0</v>
      </c>
      <c r="X104" s="41">
        <f t="shared" si="15"/>
      </c>
    </row>
    <row r="105" spans="1:24" ht="12.75">
      <c r="A105" s="122">
        <f>IF($C105="","",VLOOKUP($C105,Régional!$A$1:$P$356,15,FALSE))</f>
      </c>
      <c r="B105" s="7">
        <f>IF($C105="","",VLOOKUP($C105,Régional!$A$1:$P$356,7,FALSE))</f>
      </c>
      <c r="C105" s="10"/>
      <c r="D105" s="1">
        <f>IF($C105="","",VLOOKUP($C105,Régional!$A$1:$P$356,16,FALSE))</f>
      </c>
      <c r="E105" s="38">
        <f>IF($C105="","",VLOOKUP($C105,Régional!$A$1:$P$356,13,FALSE))</f>
      </c>
      <c r="F105" s="39"/>
      <c r="G105" s="39"/>
      <c r="H105" s="40"/>
      <c r="I105" s="45"/>
      <c r="J105" s="11"/>
      <c r="K105" s="11"/>
      <c r="L105" s="11"/>
      <c r="M105" s="11"/>
      <c r="N105" s="11"/>
      <c r="O105" s="11"/>
      <c r="P105" s="11"/>
      <c r="Q105" s="11"/>
      <c r="R105" s="11"/>
      <c r="S105" s="2">
        <f>COUNTA(J105:R105)</f>
        <v>0</v>
      </c>
      <c r="T105" s="3">
        <f t="shared" si="12"/>
        <v>0</v>
      </c>
      <c r="U105" s="5">
        <f>IF(S105=0,0,T105/S105)</f>
        <v>0</v>
      </c>
      <c r="V105" s="35">
        <f t="shared" si="16"/>
        <v>0</v>
      </c>
      <c r="W105" s="35">
        <f>T105+V105</f>
        <v>0</v>
      </c>
      <c r="X105" s="41">
        <f t="shared" si="15"/>
      </c>
    </row>
  </sheetData>
  <sheetProtection selectLockedCells="1"/>
  <mergeCells count="7">
    <mergeCell ref="J4:W4"/>
    <mergeCell ref="A1:X1"/>
    <mergeCell ref="A2:X2"/>
    <mergeCell ref="I4:I5"/>
    <mergeCell ref="E4:H5"/>
    <mergeCell ref="C4:C5"/>
    <mergeCell ref="D4:D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R1484"/>
  <sheetViews>
    <sheetView tabSelected="1" zoomScale="75" zoomScaleNormal="75" zoomScalePageLayoutView="0" workbookViewId="0" topLeftCell="A1">
      <selection activeCell="A4" sqref="A4:Q4"/>
    </sheetView>
  </sheetViews>
  <sheetFormatPr defaultColWidth="11.421875" defaultRowHeight="12.75"/>
  <cols>
    <col min="1" max="1" width="4.00390625" style="64" bestFit="1" customWidth="1"/>
    <col min="2" max="2" width="9.7109375" style="64" customWidth="1"/>
    <col min="3" max="3" width="2.28125" style="64" bestFit="1" customWidth="1"/>
    <col min="4" max="4" width="33.421875" style="64" bestFit="1" customWidth="1"/>
    <col min="5" max="5" width="10.00390625" style="64" customWidth="1"/>
    <col min="6" max="6" width="23.00390625" style="64" bestFit="1" customWidth="1"/>
    <col min="7" max="7" width="3.8515625" style="64" customWidth="1"/>
    <col min="8" max="8" width="6.421875" style="64" customWidth="1"/>
    <col min="9" max="9" width="7.421875" style="64" customWidth="1"/>
    <col min="10" max="10" width="10.00390625" style="64" customWidth="1"/>
    <col min="11" max="11" width="22.421875" style="64" customWidth="1"/>
    <col min="12" max="12" width="3.8515625" style="64" customWidth="1"/>
    <col min="13" max="13" width="6.00390625" style="64" customWidth="1"/>
    <col min="14" max="14" width="7.8515625" style="64" customWidth="1"/>
    <col min="15" max="15" width="4.28125" style="64" customWidth="1"/>
    <col min="16" max="16" width="7.00390625" style="64" customWidth="1"/>
    <col min="17" max="17" width="8.00390625" style="64" customWidth="1"/>
    <col min="18" max="16384" width="11.421875" style="64" customWidth="1"/>
  </cols>
  <sheetData>
    <row r="1" spans="1:17" ht="33.75">
      <c r="A1" s="177" t="str">
        <f>Saisie!A1</f>
        <v>Championnat Doublettes Honneur Orne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33.75">
      <c r="A2" s="177" t="str">
        <f>Saisie!A2</f>
        <v>ARGENTAN, le 30 septembre 2018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5:17" ht="11.25" customHeight="1">
      <c r="E3" s="52"/>
      <c r="F3" s="52"/>
      <c r="G3" s="52"/>
      <c r="H3" s="52"/>
      <c r="I3" s="52"/>
      <c r="J3" s="52"/>
      <c r="K3" s="52"/>
      <c r="L3" s="52"/>
      <c r="M3" s="52"/>
      <c r="N3" s="52"/>
      <c r="O3" s="63"/>
      <c r="P3" s="63"/>
      <c r="Q3" s="63"/>
    </row>
    <row r="4" spans="1:17" ht="33.75">
      <c r="A4" s="178" t="s">
        <v>90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5:17" ht="7.5" customHeight="1">
      <c r="E5" s="52"/>
      <c r="F5" s="52"/>
      <c r="G5" s="52"/>
      <c r="H5" s="52"/>
      <c r="I5" s="52"/>
      <c r="J5" s="52"/>
      <c r="K5" s="52"/>
      <c r="L5" s="52"/>
      <c r="M5" s="52"/>
      <c r="N5" s="52"/>
      <c r="O5" s="63"/>
      <c r="P5" s="63"/>
      <c r="Q5" s="63"/>
    </row>
    <row r="6" spans="1:17" ht="12.75">
      <c r="A6" s="65" t="s">
        <v>141</v>
      </c>
      <c r="B6" s="175" t="s">
        <v>110</v>
      </c>
      <c r="C6" s="176"/>
      <c r="D6" s="66" t="s">
        <v>75</v>
      </c>
      <c r="E6" s="65" t="s">
        <v>89</v>
      </c>
      <c r="F6" s="65" t="s">
        <v>109</v>
      </c>
      <c r="G6" s="44" t="s">
        <v>84</v>
      </c>
      <c r="H6" s="44" t="s">
        <v>85</v>
      </c>
      <c r="I6" s="44" t="s">
        <v>86</v>
      </c>
      <c r="J6" s="65" t="s">
        <v>89</v>
      </c>
      <c r="K6" s="65" t="s">
        <v>109</v>
      </c>
      <c r="L6" s="44" t="s">
        <v>84</v>
      </c>
      <c r="M6" s="44" t="s">
        <v>85</v>
      </c>
      <c r="N6" s="44" t="s">
        <v>86</v>
      </c>
      <c r="O6" s="44" t="s">
        <v>84</v>
      </c>
      <c r="P6" s="44" t="s">
        <v>85</v>
      </c>
      <c r="Q6" s="44" t="s">
        <v>86</v>
      </c>
    </row>
    <row r="7" spans="1:18" ht="12.75">
      <c r="A7" s="46">
        <v>1</v>
      </c>
      <c r="B7" s="46" t="str">
        <f>IF(Saisie!A18="","",Saisie!A18)</f>
        <v>Honneur</v>
      </c>
      <c r="C7" s="46" t="str">
        <f>Saisie!B18</f>
        <v>H</v>
      </c>
      <c r="D7" s="105" t="str">
        <f>Saisie!D18</f>
        <v>BOWLING CLUB DE L'AIGLE</v>
      </c>
      <c r="E7" s="111" t="str">
        <f>Saisie!C18</f>
        <v>7 94986</v>
      </c>
      <c r="F7" s="47" t="str">
        <f>Saisie!E18</f>
        <v>GUERREY Daniel</v>
      </c>
      <c r="G7" s="46">
        <f>Saisie!S18</f>
        <v>9</v>
      </c>
      <c r="H7" s="46">
        <f>Saisie!T18</f>
        <v>1489</v>
      </c>
      <c r="I7" s="62">
        <f>Saisie!U18</f>
        <v>165.44444444444446</v>
      </c>
      <c r="J7" s="111" t="str">
        <f>Saisie!C19</f>
        <v>11 102313</v>
      </c>
      <c r="K7" s="47" t="str">
        <f>Saisie!E19</f>
        <v>MYSOET Laurent</v>
      </c>
      <c r="L7" s="46">
        <f>Saisie!S19</f>
        <v>9</v>
      </c>
      <c r="M7" s="46">
        <f>Saisie!T19</f>
        <v>1543</v>
      </c>
      <c r="N7" s="62">
        <f>Saisie!U19</f>
        <v>171.44444444444446</v>
      </c>
      <c r="O7" s="117">
        <f>L7+G7</f>
        <v>18</v>
      </c>
      <c r="P7" s="114">
        <f>M7+H7</f>
        <v>3032</v>
      </c>
      <c r="Q7" s="118">
        <f>IF(O7=0,0,P7/O7)</f>
        <v>168.44444444444446</v>
      </c>
      <c r="R7" s="196" t="s">
        <v>688</v>
      </c>
    </row>
    <row r="8" spans="1:18" ht="12.75">
      <c r="A8" s="46">
        <v>2</v>
      </c>
      <c r="B8" s="46" t="str">
        <f>IF(Saisie!A16="","",Saisie!A16)</f>
        <v>Honneur</v>
      </c>
      <c r="C8" s="46" t="str">
        <f>Saisie!B16</f>
        <v>H</v>
      </c>
      <c r="D8" s="105" t="str">
        <f>Saisie!D16</f>
        <v>PATRONAGE LAÏQUE ARGENTAN</v>
      </c>
      <c r="E8" s="111" t="str">
        <f>Saisie!C16</f>
        <v>11 101423</v>
      </c>
      <c r="F8" s="47" t="str">
        <f>Saisie!E16</f>
        <v>PERRIERE Jean</v>
      </c>
      <c r="G8" s="46">
        <f>Saisie!S16</f>
        <v>9</v>
      </c>
      <c r="H8" s="46">
        <f>Saisie!T16</f>
        <v>1527</v>
      </c>
      <c r="I8" s="62">
        <f>Saisie!U16</f>
        <v>169.66666666666666</v>
      </c>
      <c r="J8" s="111" t="str">
        <f>Saisie!C17</f>
        <v>18 113707</v>
      </c>
      <c r="K8" s="47" t="str">
        <f>Saisie!E17</f>
        <v>LEBREC Raphaël</v>
      </c>
      <c r="L8" s="46">
        <f>Saisie!S17</f>
        <v>9</v>
      </c>
      <c r="M8" s="46">
        <f>Saisie!T17</f>
        <v>1292</v>
      </c>
      <c r="N8" s="62">
        <f>Saisie!U17</f>
        <v>143.55555555555554</v>
      </c>
      <c r="O8" s="117">
        <f>L8+G8</f>
        <v>18</v>
      </c>
      <c r="P8" s="114">
        <f>M8+H8</f>
        <v>2819</v>
      </c>
      <c r="Q8" s="118">
        <f>IF(O8=0,0,P8/O8)</f>
        <v>156.61111111111111</v>
      </c>
      <c r="R8" s="196" t="s">
        <v>688</v>
      </c>
    </row>
    <row r="9" spans="1:18" ht="12.75">
      <c r="A9" s="46">
        <v>3</v>
      </c>
      <c r="B9" s="46" t="str">
        <f>IF(Saisie!A14="","",Saisie!A14)</f>
        <v>Honneur</v>
      </c>
      <c r="C9" s="46" t="str">
        <f>Saisie!B14</f>
        <v>H</v>
      </c>
      <c r="D9" s="105" t="str">
        <f>Saisie!D14</f>
        <v>PATRONAGE LAÏQUE ARGENTAN</v>
      </c>
      <c r="E9" s="111" t="str">
        <f>Saisie!C14</f>
        <v>15 108162</v>
      </c>
      <c r="F9" s="47" t="str">
        <f>Saisie!E14</f>
        <v>BENOIT Jérôme</v>
      </c>
      <c r="G9" s="46">
        <f>Saisie!S14</f>
        <v>9</v>
      </c>
      <c r="H9" s="46">
        <f>Saisie!T14</f>
        <v>1466</v>
      </c>
      <c r="I9" s="62">
        <f>Saisie!U14</f>
        <v>162.88888888888889</v>
      </c>
      <c r="J9" s="111" t="str">
        <f>Saisie!C15</f>
        <v>15 108370</v>
      </c>
      <c r="K9" s="47" t="str">
        <f>Saisie!E15</f>
        <v>NOYER Patrice</v>
      </c>
      <c r="L9" s="46">
        <f>Saisie!S15</f>
        <v>9</v>
      </c>
      <c r="M9" s="46">
        <f>Saisie!T15</f>
        <v>1345</v>
      </c>
      <c r="N9" s="62">
        <f>Saisie!U15</f>
        <v>149.44444444444446</v>
      </c>
      <c r="O9" s="117">
        <f>L9+G9</f>
        <v>18</v>
      </c>
      <c r="P9" s="114">
        <f>M9+H9</f>
        <v>2811</v>
      </c>
      <c r="Q9" s="118">
        <f>IF(O9=0,0,P9/O9)</f>
        <v>156.16666666666666</v>
      </c>
      <c r="R9" s="197" t="s">
        <v>688</v>
      </c>
    </row>
    <row r="10" spans="1:18" ht="12.75">
      <c r="A10" s="46">
        <v>4</v>
      </c>
      <c r="B10" s="46" t="str">
        <f>IF(Saisie!A12="","",Saisie!A12)</f>
        <v>Honneur</v>
      </c>
      <c r="C10" s="46" t="str">
        <f>Saisie!B12</f>
        <v>H</v>
      </c>
      <c r="D10" s="105" t="str">
        <f>Saisie!D12</f>
        <v>FLERS BOWLING IMPACT</v>
      </c>
      <c r="E10" s="111" t="str">
        <f>Saisie!C12</f>
        <v>15 107980</v>
      </c>
      <c r="F10" s="47" t="str">
        <f>Saisie!E12</f>
        <v>NARDI COLOME Serge</v>
      </c>
      <c r="G10" s="46">
        <f>Saisie!S12</f>
        <v>9</v>
      </c>
      <c r="H10" s="46">
        <f>Saisie!T12</f>
        <v>1352</v>
      </c>
      <c r="I10" s="62">
        <f>Saisie!U12</f>
        <v>150.22222222222223</v>
      </c>
      <c r="J10" s="111" t="str">
        <f>Saisie!C13</f>
        <v>15 108298</v>
      </c>
      <c r="K10" s="47" t="str">
        <f>Saisie!E13</f>
        <v>LE MOËL Jean-Claude</v>
      </c>
      <c r="L10" s="46">
        <f>Saisie!S13</f>
        <v>9</v>
      </c>
      <c r="M10" s="46">
        <f>Saisie!T13</f>
        <v>1389</v>
      </c>
      <c r="N10" s="62">
        <f>Saisie!U13</f>
        <v>154.33333333333334</v>
      </c>
      <c r="O10" s="117">
        <f>L10+G10</f>
        <v>18</v>
      </c>
      <c r="P10" s="114">
        <f>M10+H10</f>
        <v>2741</v>
      </c>
      <c r="Q10" s="118">
        <f>IF(O10=0,0,P10/O10)</f>
        <v>152.27777777777777</v>
      </c>
      <c r="R10" s="198"/>
    </row>
    <row r="11" spans="1:18" ht="12.75">
      <c r="A11" s="102">
        <v>1</v>
      </c>
      <c r="B11" s="102" t="str">
        <f>IF(Saisie!A6="","",Saisie!A6)</f>
        <v>Honneur</v>
      </c>
      <c r="C11" s="102" t="str">
        <f>Saisie!B6</f>
        <v>F</v>
      </c>
      <c r="D11" s="106" t="str">
        <f>Saisie!D6</f>
        <v>FLERS BOWLING IMPACT</v>
      </c>
      <c r="E11" s="112" t="str">
        <f>Saisie!C6</f>
        <v>9 98208</v>
      </c>
      <c r="F11" s="103" t="str">
        <f>Saisie!E6</f>
        <v>RUISSEL Christèle</v>
      </c>
      <c r="G11" s="102">
        <f>Saisie!S6</f>
        <v>9</v>
      </c>
      <c r="H11" s="102">
        <f>Saisie!T6</f>
        <v>1230</v>
      </c>
      <c r="I11" s="104">
        <f>Saisie!U6</f>
        <v>136.66666666666666</v>
      </c>
      <c r="J11" s="112" t="str">
        <f>Saisie!C7</f>
        <v>85 14479</v>
      </c>
      <c r="K11" s="103" t="str">
        <f>Saisie!E7</f>
        <v>HEUZE Bernadette</v>
      </c>
      <c r="L11" s="102">
        <f>Saisie!S7</f>
        <v>9</v>
      </c>
      <c r="M11" s="102">
        <f>Saisie!T7</f>
        <v>1315</v>
      </c>
      <c r="N11" s="104">
        <f>Saisie!U7</f>
        <v>146.11111111111111</v>
      </c>
      <c r="O11" s="119">
        <f>L11+G11</f>
        <v>18</v>
      </c>
      <c r="P11" s="115">
        <f>M11+H11</f>
        <v>2545</v>
      </c>
      <c r="Q11" s="120">
        <f>IF(O11=0,0,P11/O11)</f>
        <v>141.38888888888889</v>
      </c>
      <c r="R11" s="197" t="s">
        <v>816</v>
      </c>
    </row>
    <row r="12" spans="1:18" ht="12.75">
      <c r="A12" s="102">
        <v>2</v>
      </c>
      <c r="B12" s="102" t="str">
        <f>IF(Saisie!A8="","",Saisie!A8)</f>
        <v>Honneur</v>
      </c>
      <c r="C12" s="102" t="str">
        <f>Saisie!B8</f>
        <v>F</v>
      </c>
      <c r="D12" s="106" t="str">
        <f>Saisie!D8</f>
        <v>PATRONAGE LAÏQUE ARGENTAN</v>
      </c>
      <c r="E12" s="112" t="str">
        <f>Saisie!C8</f>
        <v>79 2220</v>
      </c>
      <c r="F12" s="103" t="str">
        <f>Saisie!E8</f>
        <v>AUGER Madeleine</v>
      </c>
      <c r="G12" s="102">
        <f>Saisie!S8</f>
        <v>9</v>
      </c>
      <c r="H12" s="102">
        <f>Saisie!T8</f>
        <v>1292</v>
      </c>
      <c r="I12" s="104">
        <f>Saisie!U8</f>
        <v>143.55555555555554</v>
      </c>
      <c r="J12" s="112" t="str">
        <f>Saisie!C9</f>
        <v>13 105716</v>
      </c>
      <c r="K12" s="103" t="str">
        <f>Saisie!E9</f>
        <v>HUET Karine</v>
      </c>
      <c r="L12" s="102">
        <f>Saisie!S9</f>
        <v>9</v>
      </c>
      <c r="M12" s="102">
        <f>Saisie!T9</f>
        <v>1247</v>
      </c>
      <c r="N12" s="104">
        <f>Saisie!U9</f>
        <v>138.55555555555554</v>
      </c>
      <c r="O12" s="119">
        <f>L12+G12</f>
        <v>18</v>
      </c>
      <c r="P12" s="115">
        <f>M12+H12</f>
        <v>2539</v>
      </c>
      <c r="Q12" s="120">
        <f>IF(O12=0,0,P12/O12)</f>
        <v>141.05555555555554</v>
      </c>
      <c r="R12" s="197" t="s">
        <v>816</v>
      </c>
    </row>
    <row r="13" spans="1:17" ht="12.75">
      <c r="A13" s="102">
        <v>3</v>
      </c>
      <c r="B13" s="102" t="str">
        <f>IF(Saisie!A10="","",Saisie!A10)</f>
        <v>Honneur</v>
      </c>
      <c r="C13" s="102" t="str">
        <f>Saisie!B10</f>
        <v>F</v>
      </c>
      <c r="D13" s="106" t="str">
        <f>Saisie!D10</f>
        <v>PATRONAGE LAÏQUE ARGENTAN</v>
      </c>
      <c r="E13" s="112" t="str">
        <f>Saisie!C10</f>
        <v>18 113709</v>
      </c>
      <c r="F13" s="103" t="str">
        <f>Saisie!E10</f>
        <v>LE VEZOUET Catherine</v>
      </c>
      <c r="G13" s="102">
        <f>Saisie!S10</f>
        <v>9</v>
      </c>
      <c r="H13" s="102">
        <f>Saisie!T10</f>
        <v>1112</v>
      </c>
      <c r="I13" s="104">
        <f>Saisie!U10</f>
        <v>123.55555555555556</v>
      </c>
      <c r="J13" s="112" t="str">
        <f>Saisie!C11</f>
        <v>14 106684</v>
      </c>
      <c r="K13" s="103" t="str">
        <f>Saisie!E11</f>
        <v>SOUDRILLE Fanny</v>
      </c>
      <c r="L13" s="102">
        <f>Saisie!S11</f>
        <v>9</v>
      </c>
      <c r="M13" s="102">
        <f>Saisie!T11</f>
        <v>1090</v>
      </c>
      <c r="N13" s="104">
        <f>Saisie!U11</f>
        <v>121.11111111111111</v>
      </c>
      <c r="O13" s="119">
        <f>L13+G13</f>
        <v>18</v>
      </c>
      <c r="P13" s="115">
        <f>M13+H13</f>
        <v>2202</v>
      </c>
      <c r="Q13" s="120">
        <f>IF(O13=0,0,P13/O13)</f>
        <v>122.33333333333333</v>
      </c>
    </row>
    <row r="14" spans="1:17" ht="12.75">
      <c r="A14" s="102">
        <v>2</v>
      </c>
      <c r="B14" s="44">
        <f>IF(Saisie!A20="","",Saisie!A20)</f>
      </c>
      <c r="C14" s="44">
        <f>Saisie!B20</f>
      </c>
      <c r="D14" s="149">
        <f>Saisie!D20</f>
      </c>
      <c r="E14" s="150">
        <f>Saisie!C20</f>
        <v>0</v>
      </c>
      <c r="F14" s="151">
        <f>Saisie!E20</f>
      </c>
      <c r="G14" s="44">
        <f>Saisie!S20</f>
        <v>0</v>
      </c>
      <c r="H14" s="44">
        <f>Saisie!T20</f>
        <v>0</v>
      </c>
      <c r="I14" s="152">
        <f>Saisie!U20</f>
        <v>0</v>
      </c>
      <c r="J14" s="150">
        <f>Saisie!C21</f>
        <v>0</v>
      </c>
      <c r="K14" s="151">
        <f>Saisie!E21</f>
      </c>
      <c r="L14" s="44">
        <f>Saisie!S21</f>
        <v>0</v>
      </c>
      <c r="M14" s="44">
        <f>Saisie!T21</f>
        <v>0</v>
      </c>
      <c r="N14" s="152">
        <f>Saisie!U21</f>
        <v>0</v>
      </c>
      <c r="O14" s="153">
        <f>L14+G14</f>
        <v>0</v>
      </c>
      <c r="P14" s="154">
        <f>M14+H14</f>
        <v>0</v>
      </c>
      <c r="Q14" s="155">
        <f>IF(O14=0,0,P14/O14)</f>
        <v>0</v>
      </c>
    </row>
    <row r="15" spans="1:17" ht="12.75">
      <c r="A15" s="102">
        <v>3</v>
      </c>
      <c r="B15" s="44">
        <f>IF(Saisie!A24="","",Saisie!A24)</f>
      </c>
      <c r="C15" s="44">
        <f>Saisie!B24</f>
      </c>
      <c r="D15" s="149">
        <f>Saisie!D24</f>
      </c>
      <c r="E15" s="150">
        <f>Saisie!C24</f>
        <v>0</v>
      </c>
      <c r="F15" s="151">
        <f>Saisie!E24</f>
      </c>
      <c r="G15" s="44">
        <f>Saisie!S24</f>
        <v>0</v>
      </c>
      <c r="H15" s="44">
        <f>Saisie!T24</f>
        <v>0</v>
      </c>
      <c r="I15" s="152">
        <f>Saisie!U24</f>
        <v>0</v>
      </c>
      <c r="J15" s="150">
        <f>Saisie!C25</f>
        <v>0</v>
      </c>
      <c r="K15" s="151">
        <f>Saisie!E25</f>
      </c>
      <c r="L15" s="44">
        <f>Saisie!S25</f>
        <v>0</v>
      </c>
      <c r="M15" s="44">
        <f>Saisie!T25</f>
        <v>0</v>
      </c>
      <c r="N15" s="152">
        <f>Saisie!U25</f>
        <v>0</v>
      </c>
      <c r="O15" s="153">
        <f>L15+G15</f>
        <v>0</v>
      </c>
      <c r="P15" s="154">
        <f>M15+H15</f>
        <v>0</v>
      </c>
      <c r="Q15" s="155">
        <f>IF(O15=0,0,P15/O15)</f>
        <v>0</v>
      </c>
    </row>
    <row r="16" spans="1:17" ht="12.75">
      <c r="A16" s="102">
        <v>4</v>
      </c>
      <c r="B16" s="44">
        <f>IF(Saisie!A26="","",Saisie!A26)</f>
      </c>
      <c r="C16" s="44">
        <f>Saisie!B26</f>
      </c>
      <c r="D16" s="149">
        <f>Saisie!D26</f>
      </c>
      <c r="E16" s="150">
        <f>Saisie!C26</f>
        <v>0</v>
      </c>
      <c r="F16" s="151">
        <f>Saisie!E26</f>
      </c>
      <c r="G16" s="44">
        <f>Saisie!S26</f>
        <v>0</v>
      </c>
      <c r="H16" s="44">
        <f>Saisie!T26</f>
        <v>0</v>
      </c>
      <c r="I16" s="152">
        <f>Saisie!U26</f>
        <v>0</v>
      </c>
      <c r="J16" s="150">
        <f>Saisie!C27</f>
        <v>0</v>
      </c>
      <c r="K16" s="151">
        <f>Saisie!E27</f>
      </c>
      <c r="L16" s="44">
        <f>Saisie!S27</f>
        <v>0</v>
      </c>
      <c r="M16" s="44">
        <f>Saisie!T27</f>
        <v>0</v>
      </c>
      <c r="N16" s="152">
        <f>Saisie!U27</f>
        <v>0</v>
      </c>
      <c r="O16" s="153">
        <f>L16+G16</f>
        <v>0</v>
      </c>
      <c r="P16" s="154">
        <f>M16+H16</f>
        <v>0</v>
      </c>
      <c r="Q16" s="155">
        <f>IF(O16=0,0,P16/O16)</f>
        <v>0</v>
      </c>
    </row>
    <row r="17" spans="1:17" ht="12.75">
      <c r="A17" s="102">
        <v>5</v>
      </c>
      <c r="B17" s="44">
        <f>IF(Saisie!A22="","",Saisie!A22)</f>
      </c>
      <c r="C17" s="44">
        <f>Saisie!B22</f>
      </c>
      <c r="D17" s="149">
        <f>Saisie!D22</f>
      </c>
      <c r="E17" s="150">
        <f>Saisie!C22</f>
        <v>0</v>
      </c>
      <c r="F17" s="151">
        <f>Saisie!E22</f>
      </c>
      <c r="G17" s="44">
        <f>Saisie!S22</f>
        <v>0</v>
      </c>
      <c r="H17" s="44">
        <f>Saisie!T22</f>
        <v>0</v>
      </c>
      <c r="I17" s="152">
        <f>Saisie!U22</f>
        <v>0</v>
      </c>
      <c r="J17" s="150">
        <f>Saisie!C23</f>
        <v>0</v>
      </c>
      <c r="K17" s="151">
        <f>Saisie!E23</f>
      </c>
      <c r="L17" s="44">
        <f>Saisie!S23</f>
        <v>0</v>
      </c>
      <c r="M17" s="44">
        <f>Saisie!T23</f>
        <v>0</v>
      </c>
      <c r="N17" s="152">
        <f>Saisie!U23</f>
        <v>0</v>
      </c>
      <c r="O17" s="153">
        <f>L17+G17</f>
        <v>0</v>
      </c>
      <c r="P17" s="154">
        <f>M17+H17</f>
        <v>0</v>
      </c>
      <c r="Q17" s="155">
        <f>IF(O17=0,0,P17/O17)</f>
        <v>0</v>
      </c>
    </row>
    <row r="18" spans="5:17" ht="12.75">
      <c r="E18" s="113"/>
      <c r="I18" s="110"/>
      <c r="J18" s="113"/>
      <c r="O18" s="121"/>
      <c r="P18" s="116"/>
      <c r="Q18" s="121"/>
    </row>
    <row r="19" spans="5:17" ht="12.75">
      <c r="E19" s="113"/>
      <c r="I19" s="110"/>
      <c r="J19" s="113"/>
      <c r="O19" s="121"/>
      <c r="P19" s="116"/>
      <c r="Q19" s="121"/>
    </row>
    <row r="20" spans="5:17" ht="12.75">
      <c r="E20" s="113"/>
      <c r="I20" s="110"/>
      <c r="J20" s="113"/>
      <c r="O20" s="121"/>
      <c r="P20" s="116"/>
      <c r="Q20" s="121"/>
    </row>
    <row r="21" spans="5:17" ht="12.75">
      <c r="E21" s="113"/>
      <c r="I21" s="110"/>
      <c r="J21" s="113"/>
      <c r="O21" s="121"/>
      <c r="P21" s="116"/>
      <c r="Q21" s="121"/>
    </row>
    <row r="22" spans="5:17" ht="12.75">
      <c r="E22" s="113"/>
      <c r="I22" s="110"/>
      <c r="J22" s="113"/>
      <c r="O22" s="121"/>
      <c r="P22" s="116"/>
      <c r="Q22" s="121"/>
    </row>
    <row r="23" spans="5:17" ht="12.75">
      <c r="E23" s="113"/>
      <c r="I23" s="110"/>
      <c r="J23" s="113"/>
      <c r="O23" s="121"/>
      <c r="P23" s="116"/>
      <c r="Q23" s="121"/>
    </row>
    <row r="24" spans="5:17" ht="12.75">
      <c r="E24" s="113"/>
      <c r="I24" s="110"/>
      <c r="J24" s="113"/>
      <c r="O24" s="121"/>
      <c r="P24" s="116"/>
      <c r="Q24" s="121"/>
    </row>
    <row r="25" spans="5:17" ht="12.75">
      <c r="E25" s="113"/>
      <c r="I25" s="110"/>
      <c r="J25" s="113"/>
      <c r="O25" s="121"/>
      <c r="P25" s="116"/>
      <c r="Q25" s="121"/>
    </row>
    <row r="26" spans="5:17" ht="12.75">
      <c r="E26" s="113"/>
      <c r="I26" s="110"/>
      <c r="J26" s="113"/>
      <c r="O26" s="121"/>
      <c r="P26" s="116"/>
      <c r="Q26" s="121"/>
    </row>
    <row r="27" spans="5:17" ht="12.75">
      <c r="E27" s="113"/>
      <c r="I27" s="110"/>
      <c r="J27" s="113"/>
      <c r="O27" s="121"/>
      <c r="P27" s="116"/>
      <c r="Q27" s="121"/>
    </row>
    <row r="28" spans="5:17" ht="12.75">
      <c r="E28" s="113"/>
      <c r="I28" s="110"/>
      <c r="J28" s="113"/>
      <c r="O28" s="121"/>
      <c r="P28" s="116"/>
      <c r="Q28" s="121"/>
    </row>
    <row r="29" spans="5:17" ht="12.75">
      <c r="E29" s="113"/>
      <c r="I29" s="110"/>
      <c r="J29" s="113"/>
      <c r="O29" s="121"/>
      <c r="P29" s="116"/>
      <c r="Q29" s="121"/>
    </row>
    <row r="30" spans="5:17" ht="12.75">
      <c r="E30" s="113"/>
      <c r="I30" s="110"/>
      <c r="J30" s="113"/>
      <c r="O30" s="121"/>
      <c r="P30" s="116"/>
      <c r="Q30" s="121"/>
    </row>
    <row r="31" spans="5:17" ht="12.75">
      <c r="E31" s="113"/>
      <c r="I31" s="110"/>
      <c r="J31" s="113"/>
      <c r="O31" s="121"/>
      <c r="P31" s="116"/>
      <c r="Q31" s="121"/>
    </row>
    <row r="32" spans="5:17" ht="12.75">
      <c r="E32" s="113"/>
      <c r="I32" s="110"/>
      <c r="J32" s="113"/>
      <c r="O32" s="121"/>
      <c r="P32" s="116"/>
      <c r="Q32" s="121"/>
    </row>
    <row r="33" spans="5:17" ht="12.75">
      <c r="E33" s="113"/>
      <c r="I33" s="110"/>
      <c r="J33" s="113"/>
      <c r="O33" s="121"/>
      <c r="P33" s="116"/>
      <c r="Q33" s="121"/>
    </row>
    <row r="34" spans="5:17" ht="12.75">
      <c r="E34" s="113"/>
      <c r="I34" s="110"/>
      <c r="J34" s="113"/>
      <c r="O34" s="121"/>
      <c r="P34" s="116"/>
      <c r="Q34" s="121"/>
    </row>
    <row r="35" spans="5:17" ht="12.75">
      <c r="E35" s="113"/>
      <c r="I35" s="110"/>
      <c r="J35" s="113"/>
      <c r="O35" s="121"/>
      <c r="P35" s="116"/>
      <c r="Q35" s="121"/>
    </row>
    <row r="36" spans="5:17" ht="12.75">
      <c r="E36" s="113"/>
      <c r="I36" s="110"/>
      <c r="J36" s="113"/>
      <c r="O36" s="121"/>
      <c r="P36" s="116"/>
      <c r="Q36" s="121"/>
    </row>
    <row r="37" spans="5:17" ht="12.75">
      <c r="E37" s="113"/>
      <c r="I37" s="110"/>
      <c r="J37" s="113"/>
      <c r="O37" s="121"/>
      <c r="P37" s="116"/>
      <c r="Q37" s="121"/>
    </row>
    <row r="38" spans="5:17" ht="12.75">
      <c r="E38" s="113"/>
      <c r="I38" s="110"/>
      <c r="J38" s="113"/>
      <c r="O38" s="121"/>
      <c r="P38" s="116"/>
      <c r="Q38" s="121"/>
    </row>
    <row r="39" spans="5:17" ht="12.75">
      <c r="E39" s="113"/>
      <c r="I39" s="110"/>
      <c r="J39" s="113"/>
      <c r="O39" s="121"/>
      <c r="P39" s="116"/>
      <c r="Q39" s="121"/>
    </row>
    <row r="40" spans="5:17" ht="12.75">
      <c r="E40" s="113"/>
      <c r="I40" s="110"/>
      <c r="J40" s="113"/>
      <c r="O40" s="121"/>
      <c r="P40" s="116"/>
      <c r="Q40" s="121"/>
    </row>
    <row r="41" spans="5:17" ht="12.75">
      <c r="E41" s="113"/>
      <c r="I41" s="110"/>
      <c r="J41" s="113"/>
      <c r="O41" s="121"/>
      <c r="P41" s="116"/>
      <c r="Q41" s="121"/>
    </row>
    <row r="42" spans="5:17" ht="12.75">
      <c r="E42" s="113"/>
      <c r="I42" s="110"/>
      <c r="J42" s="113"/>
      <c r="O42" s="121"/>
      <c r="P42" s="116"/>
      <c r="Q42" s="121"/>
    </row>
    <row r="43" spans="5:17" ht="12.75">
      <c r="E43" s="113"/>
      <c r="I43" s="110"/>
      <c r="J43" s="113"/>
      <c r="O43" s="121"/>
      <c r="P43" s="116"/>
      <c r="Q43" s="121"/>
    </row>
    <row r="44" spans="5:17" ht="12.75">
      <c r="E44" s="113"/>
      <c r="I44" s="110"/>
      <c r="J44" s="113"/>
      <c r="O44" s="121"/>
      <c r="P44" s="116"/>
      <c r="Q44" s="121"/>
    </row>
    <row r="45" spans="5:17" ht="12.75">
      <c r="E45" s="113"/>
      <c r="I45" s="110"/>
      <c r="J45" s="113"/>
      <c r="O45" s="121"/>
      <c r="P45" s="116"/>
      <c r="Q45" s="121"/>
    </row>
    <row r="46" spans="5:17" ht="12.75">
      <c r="E46" s="113"/>
      <c r="I46" s="110"/>
      <c r="J46" s="113"/>
      <c r="O46" s="121"/>
      <c r="P46" s="116"/>
      <c r="Q46" s="121"/>
    </row>
    <row r="47" spans="5:17" ht="12.75">
      <c r="E47" s="113"/>
      <c r="I47" s="110"/>
      <c r="J47" s="113"/>
      <c r="O47" s="121"/>
      <c r="P47" s="116"/>
      <c r="Q47" s="121"/>
    </row>
    <row r="48" spans="5:17" ht="12.75">
      <c r="E48" s="113"/>
      <c r="I48" s="110"/>
      <c r="J48" s="113"/>
      <c r="O48" s="121"/>
      <c r="P48" s="116"/>
      <c r="Q48" s="121"/>
    </row>
    <row r="49" spans="5:17" ht="12.75">
      <c r="E49" s="113"/>
      <c r="I49" s="110"/>
      <c r="J49" s="113"/>
      <c r="O49" s="121"/>
      <c r="P49" s="116"/>
      <c r="Q49" s="121"/>
    </row>
    <row r="50" spans="5:17" ht="12.75">
      <c r="E50" s="113"/>
      <c r="I50" s="110"/>
      <c r="J50" s="113"/>
      <c r="O50" s="121"/>
      <c r="P50" s="116"/>
      <c r="Q50" s="121"/>
    </row>
    <row r="51" spans="5:17" ht="12.75">
      <c r="E51" s="113"/>
      <c r="I51" s="110"/>
      <c r="J51" s="113"/>
      <c r="O51" s="121"/>
      <c r="P51" s="116"/>
      <c r="Q51" s="121"/>
    </row>
    <row r="52" spans="5:17" ht="12.75">
      <c r="E52" s="113"/>
      <c r="I52" s="110"/>
      <c r="J52" s="113"/>
      <c r="O52" s="121"/>
      <c r="P52" s="116"/>
      <c r="Q52" s="121"/>
    </row>
    <row r="53" spans="5:17" ht="12.75">
      <c r="E53" s="113"/>
      <c r="I53" s="110"/>
      <c r="J53" s="113"/>
      <c r="O53" s="121"/>
      <c r="P53" s="116"/>
      <c r="Q53" s="121"/>
    </row>
    <row r="54" spans="5:17" ht="12.75">
      <c r="E54" s="113"/>
      <c r="I54" s="110"/>
      <c r="J54" s="113"/>
      <c r="O54" s="121"/>
      <c r="P54" s="116"/>
      <c r="Q54" s="121"/>
    </row>
    <row r="55" spans="5:17" ht="12.75">
      <c r="E55" s="113"/>
      <c r="I55" s="110"/>
      <c r="J55" s="113"/>
      <c r="O55" s="121"/>
      <c r="P55" s="116"/>
      <c r="Q55" s="121"/>
    </row>
    <row r="56" spans="5:17" ht="12.75">
      <c r="E56" s="113"/>
      <c r="I56" s="110"/>
      <c r="J56" s="113"/>
      <c r="O56" s="121"/>
      <c r="P56" s="116"/>
      <c r="Q56" s="121"/>
    </row>
    <row r="57" spans="5:17" ht="12.75">
      <c r="E57" s="113"/>
      <c r="I57" s="110"/>
      <c r="J57" s="113"/>
      <c r="O57" s="121"/>
      <c r="P57" s="116"/>
      <c r="Q57" s="121"/>
    </row>
    <row r="58" spans="5:17" ht="12.75">
      <c r="E58" s="113"/>
      <c r="I58" s="110"/>
      <c r="J58" s="113"/>
      <c r="O58" s="121"/>
      <c r="P58" s="116"/>
      <c r="Q58" s="121"/>
    </row>
    <row r="59" spans="5:17" ht="12.75">
      <c r="E59" s="113"/>
      <c r="I59" s="110"/>
      <c r="J59" s="113"/>
      <c r="O59" s="121"/>
      <c r="P59" s="116"/>
      <c r="Q59" s="121"/>
    </row>
    <row r="60" spans="5:17" ht="12.75">
      <c r="E60" s="113"/>
      <c r="I60" s="110"/>
      <c r="J60" s="113"/>
      <c r="O60" s="121"/>
      <c r="P60" s="116"/>
      <c r="Q60" s="121"/>
    </row>
    <row r="61" spans="5:17" ht="12.75">
      <c r="E61" s="113"/>
      <c r="I61" s="110"/>
      <c r="J61" s="113"/>
      <c r="O61" s="121"/>
      <c r="P61" s="116"/>
      <c r="Q61" s="121"/>
    </row>
    <row r="62" spans="5:17" ht="12.75">
      <c r="E62" s="113"/>
      <c r="I62" s="110"/>
      <c r="J62" s="113"/>
      <c r="O62" s="121"/>
      <c r="P62" s="116"/>
      <c r="Q62" s="121"/>
    </row>
    <row r="63" spans="5:17" ht="12.75">
      <c r="E63" s="113"/>
      <c r="I63" s="110"/>
      <c r="J63" s="113"/>
      <c r="O63" s="121"/>
      <c r="P63" s="116"/>
      <c r="Q63" s="121"/>
    </row>
    <row r="64" spans="5:17" ht="12.75">
      <c r="E64" s="113"/>
      <c r="I64" s="110"/>
      <c r="J64" s="113"/>
      <c r="O64" s="121"/>
      <c r="P64" s="116"/>
      <c r="Q64" s="121"/>
    </row>
    <row r="65" spans="5:17" ht="12.75">
      <c r="E65" s="113"/>
      <c r="I65" s="110"/>
      <c r="J65" s="113"/>
      <c r="O65" s="121"/>
      <c r="P65" s="116"/>
      <c r="Q65" s="121"/>
    </row>
    <row r="66" spans="5:17" ht="12.75">
      <c r="E66" s="113"/>
      <c r="I66" s="110"/>
      <c r="J66" s="113"/>
      <c r="O66" s="121"/>
      <c r="P66" s="116"/>
      <c r="Q66" s="121"/>
    </row>
    <row r="67" spans="5:17" ht="12.75">
      <c r="E67" s="113"/>
      <c r="I67" s="110"/>
      <c r="J67" s="113"/>
      <c r="O67" s="121"/>
      <c r="P67" s="116"/>
      <c r="Q67" s="121"/>
    </row>
    <row r="68" spans="5:17" ht="12.75">
      <c r="E68" s="113"/>
      <c r="I68" s="110"/>
      <c r="J68" s="113"/>
      <c r="O68" s="121"/>
      <c r="P68" s="116"/>
      <c r="Q68" s="121"/>
    </row>
    <row r="69" spans="5:17" ht="12.75">
      <c r="E69" s="113"/>
      <c r="I69" s="110"/>
      <c r="J69" s="113"/>
      <c r="O69" s="121"/>
      <c r="P69" s="116"/>
      <c r="Q69" s="121"/>
    </row>
    <row r="70" spans="5:17" ht="12.75">
      <c r="E70" s="113"/>
      <c r="I70" s="110"/>
      <c r="J70" s="113"/>
      <c r="O70" s="121"/>
      <c r="P70" s="116"/>
      <c r="Q70" s="121"/>
    </row>
    <row r="71" spans="5:17" ht="12.75">
      <c r="E71" s="113"/>
      <c r="I71" s="110"/>
      <c r="J71" s="113"/>
      <c r="O71" s="121"/>
      <c r="P71" s="116"/>
      <c r="Q71" s="121"/>
    </row>
    <row r="72" spans="5:17" ht="12.75">
      <c r="E72" s="113"/>
      <c r="I72" s="110"/>
      <c r="J72" s="113"/>
      <c r="O72" s="121"/>
      <c r="P72" s="116"/>
      <c r="Q72" s="121"/>
    </row>
    <row r="73" spans="5:17" ht="12.75">
      <c r="E73" s="113"/>
      <c r="I73" s="110"/>
      <c r="J73" s="113"/>
      <c r="O73" s="121"/>
      <c r="P73" s="116"/>
      <c r="Q73" s="121"/>
    </row>
    <row r="74" spans="5:17" ht="12.75">
      <c r="E74" s="113"/>
      <c r="I74" s="110"/>
      <c r="J74" s="113"/>
      <c r="O74" s="121"/>
      <c r="P74" s="116"/>
      <c r="Q74" s="121"/>
    </row>
    <row r="75" spans="5:17" ht="12.75">
      <c r="E75" s="113"/>
      <c r="I75" s="110"/>
      <c r="J75" s="113"/>
      <c r="O75" s="121"/>
      <c r="P75" s="116"/>
      <c r="Q75" s="121"/>
    </row>
    <row r="76" spans="5:17" ht="12.75">
      <c r="E76" s="113"/>
      <c r="I76" s="110"/>
      <c r="J76" s="113"/>
      <c r="O76" s="121"/>
      <c r="P76" s="116"/>
      <c r="Q76" s="121"/>
    </row>
    <row r="77" spans="5:17" ht="12.75">
      <c r="E77" s="113"/>
      <c r="I77" s="110"/>
      <c r="J77" s="113"/>
      <c r="O77" s="121"/>
      <c r="P77" s="116"/>
      <c r="Q77" s="121"/>
    </row>
    <row r="78" spans="5:17" ht="12.75">
      <c r="E78" s="113"/>
      <c r="I78" s="110"/>
      <c r="J78" s="113"/>
      <c r="O78" s="121"/>
      <c r="P78" s="116"/>
      <c r="Q78" s="121"/>
    </row>
    <row r="79" spans="5:17" ht="12.75">
      <c r="E79" s="113"/>
      <c r="I79" s="110"/>
      <c r="J79" s="113"/>
      <c r="O79" s="121"/>
      <c r="P79" s="116"/>
      <c r="Q79" s="121"/>
    </row>
    <row r="80" spans="5:17" ht="12.75">
      <c r="E80" s="113"/>
      <c r="I80" s="110"/>
      <c r="J80" s="113"/>
      <c r="O80" s="121"/>
      <c r="P80" s="116"/>
      <c r="Q80" s="121"/>
    </row>
    <row r="81" spans="5:17" ht="12.75">
      <c r="E81" s="113"/>
      <c r="I81" s="110"/>
      <c r="J81" s="113"/>
      <c r="O81" s="121"/>
      <c r="P81" s="116"/>
      <c r="Q81" s="121"/>
    </row>
    <row r="82" spans="5:17" ht="12.75">
      <c r="E82" s="113"/>
      <c r="I82" s="110"/>
      <c r="J82" s="113"/>
      <c r="O82" s="121"/>
      <c r="P82" s="116"/>
      <c r="Q82" s="121"/>
    </row>
    <row r="83" spans="5:17" ht="12.75">
      <c r="E83" s="113"/>
      <c r="I83" s="110"/>
      <c r="J83" s="113"/>
      <c r="O83" s="121"/>
      <c r="P83" s="116"/>
      <c r="Q83" s="121"/>
    </row>
    <row r="84" spans="5:17" ht="12.75">
      <c r="E84" s="113"/>
      <c r="I84" s="110"/>
      <c r="J84" s="113"/>
      <c r="O84" s="121"/>
      <c r="P84" s="116"/>
      <c r="Q84" s="121"/>
    </row>
    <row r="85" spans="5:17" ht="12.75">
      <c r="E85" s="113"/>
      <c r="I85" s="110"/>
      <c r="J85" s="113"/>
      <c r="O85" s="121"/>
      <c r="P85" s="116"/>
      <c r="Q85" s="121"/>
    </row>
    <row r="86" spans="5:17" ht="12.75">
      <c r="E86" s="113"/>
      <c r="I86" s="110"/>
      <c r="J86" s="113"/>
      <c r="O86" s="121"/>
      <c r="P86" s="116"/>
      <c r="Q86" s="121"/>
    </row>
    <row r="87" spans="5:17" ht="12.75">
      <c r="E87" s="113"/>
      <c r="I87" s="110"/>
      <c r="J87" s="113"/>
      <c r="O87" s="121"/>
      <c r="P87" s="116"/>
      <c r="Q87" s="121"/>
    </row>
    <row r="88" spans="5:17" ht="12.75">
      <c r="E88" s="113"/>
      <c r="I88" s="110"/>
      <c r="J88" s="113"/>
      <c r="O88" s="121"/>
      <c r="P88" s="116"/>
      <c r="Q88" s="121"/>
    </row>
    <row r="89" spans="5:17" ht="12.75">
      <c r="E89" s="113"/>
      <c r="I89" s="110"/>
      <c r="J89" s="113"/>
      <c r="O89" s="121"/>
      <c r="P89" s="116"/>
      <c r="Q89" s="121"/>
    </row>
    <row r="90" spans="5:17" ht="12.75">
      <c r="E90" s="113"/>
      <c r="I90" s="110"/>
      <c r="J90" s="113"/>
      <c r="O90" s="121"/>
      <c r="P90" s="116"/>
      <c r="Q90" s="121"/>
    </row>
    <row r="91" spans="5:17" ht="12.75">
      <c r="E91" s="113"/>
      <c r="I91" s="110"/>
      <c r="J91" s="113"/>
      <c r="O91" s="121"/>
      <c r="P91" s="116"/>
      <c r="Q91" s="121"/>
    </row>
    <row r="92" spans="5:17" ht="12.75">
      <c r="E92" s="113"/>
      <c r="I92" s="110"/>
      <c r="J92" s="113"/>
      <c r="O92" s="121"/>
      <c r="P92" s="116"/>
      <c r="Q92" s="121"/>
    </row>
    <row r="93" spans="5:17" ht="12.75">
      <c r="E93" s="113"/>
      <c r="I93" s="110"/>
      <c r="J93" s="113"/>
      <c r="O93" s="121"/>
      <c r="P93" s="116"/>
      <c r="Q93" s="121"/>
    </row>
    <row r="94" spans="5:17" ht="12.75">
      <c r="E94" s="113"/>
      <c r="I94" s="110"/>
      <c r="J94" s="113"/>
      <c r="O94" s="121"/>
      <c r="P94" s="116"/>
      <c r="Q94" s="121"/>
    </row>
    <row r="95" spans="5:17" ht="12.75">
      <c r="E95" s="113"/>
      <c r="I95" s="110"/>
      <c r="J95" s="113"/>
      <c r="O95" s="121"/>
      <c r="P95" s="116"/>
      <c r="Q95" s="121"/>
    </row>
    <row r="96" spans="5:17" ht="12.75">
      <c r="E96" s="113"/>
      <c r="I96" s="110"/>
      <c r="J96" s="113"/>
      <c r="O96" s="121"/>
      <c r="P96" s="116"/>
      <c r="Q96" s="121"/>
    </row>
    <row r="97" spans="5:17" ht="12.75">
      <c r="E97" s="113"/>
      <c r="I97" s="110"/>
      <c r="J97" s="113"/>
      <c r="O97" s="121"/>
      <c r="P97" s="116"/>
      <c r="Q97" s="121"/>
    </row>
    <row r="98" spans="5:17" ht="12.75">
      <c r="E98" s="113"/>
      <c r="I98" s="110"/>
      <c r="J98" s="113"/>
      <c r="O98" s="121"/>
      <c r="P98" s="116"/>
      <c r="Q98" s="121"/>
    </row>
    <row r="99" spans="5:17" ht="12.75">
      <c r="E99" s="113"/>
      <c r="I99" s="110"/>
      <c r="J99" s="113"/>
      <c r="O99" s="121"/>
      <c r="P99" s="116"/>
      <c r="Q99" s="121"/>
    </row>
    <row r="100" spans="5:17" ht="12.75">
      <c r="E100" s="113"/>
      <c r="I100" s="110"/>
      <c r="J100" s="113"/>
      <c r="O100" s="121"/>
      <c r="P100" s="116"/>
      <c r="Q100" s="121"/>
    </row>
    <row r="101" spans="5:17" ht="12.75">
      <c r="E101" s="113"/>
      <c r="I101" s="110"/>
      <c r="J101" s="113"/>
      <c r="O101" s="121"/>
      <c r="P101" s="116"/>
      <c r="Q101" s="121"/>
    </row>
    <row r="102" spans="5:17" ht="12.75">
      <c r="E102" s="113"/>
      <c r="J102" s="113"/>
      <c r="O102" s="121"/>
      <c r="P102" s="116"/>
      <c r="Q102" s="121"/>
    </row>
    <row r="103" spans="5:17" ht="12.75">
      <c r="E103" s="113"/>
      <c r="J103" s="113"/>
      <c r="O103" s="121"/>
      <c r="P103" s="116"/>
      <c r="Q103" s="121"/>
    </row>
    <row r="104" spans="5:17" ht="12.75">
      <c r="E104" s="113"/>
      <c r="J104" s="113"/>
      <c r="O104" s="121"/>
      <c r="P104" s="116"/>
      <c r="Q104" s="121"/>
    </row>
    <row r="105" spans="5:17" ht="12.75">
      <c r="E105" s="113"/>
      <c r="J105" s="113"/>
      <c r="O105" s="121"/>
      <c r="P105" s="116"/>
      <c r="Q105" s="121"/>
    </row>
    <row r="106" spans="5:17" ht="12.75">
      <c r="E106" s="113"/>
      <c r="J106" s="113"/>
      <c r="O106" s="121"/>
      <c r="P106" s="116"/>
      <c r="Q106" s="121"/>
    </row>
    <row r="107" spans="5:17" ht="12.75">
      <c r="E107" s="113"/>
      <c r="J107" s="113"/>
      <c r="O107" s="121"/>
      <c r="P107" s="116"/>
      <c r="Q107" s="121"/>
    </row>
    <row r="108" spans="5:17" ht="12.75">
      <c r="E108" s="113"/>
      <c r="J108" s="113"/>
      <c r="O108" s="121"/>
      <c r="P108" s="116"/>
      <c r="Q108" s="121"/>
    </row>
    <row r="109" spans="5:17" ht="12.75">
      <c r="E109" s="113"/>
      <c r="J109" s="113"/>
      <c r="O109" s="121"/>
      <c r="P109" s="116"/>
      <c r="Q109" s="121"/>
    </row>
    <row r="110" spans="5:17" ht="12.75">
      <c r="E110" s="113"/>
      <c r="J110" s="113"/>
      <c r="O110" s="121"/>
      <c r="P110" s="116"/>
      <c r="Q110" s="121"/>
    </row>
    <row r="111" spans="5:17" ht="12.75">
      <c r="E111" s="113"/>
      <c r="J111" s="113"/>
      <c r="O111" s="121"/>
      <c r="P111" s="116"/>
      <c r="Q111" s="121"/>
    </row>
    <row r="112" spans="5:17" ht="12.75">
      <c r="E112" s="113"/>
      <c r="J112" s="113"/>
      <c r="O112" s="121"/>
      <c r="P112" s="116"/>
      <c r="Q112" s="121"/>
    </row>
    <row r="113" spans="5:16" ht="12.75">
      <c r="E113" s="113"/>
      <c r="J113" s="113"/>
      <c r="P113" s="116"/>
    </row>
    <row r="114" spans="5:16" ht="12.75">
      <c r="E114" s="113"/>
      <c r="J114" s="113"/>
      <c r="P114" s="116"/>
    </row>
    <row r="115" spans="5:16" ht="12.75">
      <c r="E115" s="113"/>
      <c r="J115" s="113"/>
      <c r="P115" s="116"/>
    </row>
    <row r="116" spans="5:16" ht="12.75">
      <c r="E116" s="113"/>
      <c r="J116" s="113"/>
      <c r="P116" s="116"/>
    </row>
    <row r="117" spans="5:16" ht="12.75">
      <c r="E117" s="113"/>
      <c r="J117" s="113"/>
      <c r="P117" s="116"/>
    </row>
    <row r="118" spans="5:16" ht="12.75">
      <c r="E118" s="113"/>
      <c r="J118" s="113"/>
      <c r="P118" s="116"/>
    </row>
    <row r="119" spans="5:16" ht="12.75">
      <c r="E119" s="113"/>
      <c r="J119" s="113"/>
      <c r="P119" s="116"/>
    </row>
    <row r="120" spans="5:16" ht="12.75">
      <c r="E120" s="113"/>
      <c r="J120" s="113"/>
      <c r="P120" s="116"/>
    </row>
    <row r="121" spans="5:16" ht="12.75">
      <c r="E121" s="113"/>
      <c r="J121" s="113"/>
      <c r="P121" s="116"/>
    </row>
    <row r="122" spans="5:16" ht="12.75">
      <c r="E122" s="113"/>
      <c r="J122" s="113"/>
      <c r="P122" s="116"/>
    </row>
    <row r="123" spans="5:16" ht="12.75">
      <c r="E123" s="113"/>
      <c r="J123" s="113"/>
      <c r="P123" s="116"/>
    </row>
    <row r="124" spans="5:16" ht="12.75">
      <c r="E124" s="113"/>
      <c r="J124" s="113"/>
      <c r="P124" s="116"/>
    </row>
    <row r="125" spans="5:16" ht="12.75">
      <c r="E125" s="113"/>
      <c r="J125" s="113"/>
      <c r="P125" s="116"/>
    </row>
    <row r="126" spans="5:16" ht="12.75">
      <c r="E126" s="113"/>
      <c r="J126" s="113"/>
      <c r="P126" s="116"/>
    </row>
    <row r="127" spans="5:16" ht="12.75">
      <c r="E127" s="113"/>
      <c r="J127" s="113"/>
      <c r="P127" s="116"/>
    </row>
    <row r="128" spans="5:16" ht="12.75">
      <c r="E128" s="113"/>
      <c r="J128" s="113"/>
      <c r="P128" s="116"/>
    </row>
    <row r="129" spans="5:16" ht="12.75">
      <c r="E129" s="113"/>
      <c r="J129" s="113"/>
      <c r="P129" s="116"/>
    </row>
    <row r="130" spans="5:16" ht="12.75">
      <c r="E130" s="113"/>
      <c r="J130" s="113"/>
      <c r="P130" s="116"/>
    </row>
    <row r="131" spans="5:16" ht="12.75">
      <c r="E131" s="113"/>
      <c r="P131" s="116"/>
    </row>
    <row r="132" spans="5:16" ht="12.75">
      <c r="E132" s="113"/>
      <c r="P132" s="116"/>
    </row>
    <row r="133" spans="5:16" ht="12.75">
      <c r="E133" s="113"/>
      <c r="P133" s="116"/>
    </row>
    <row r="134" spans="5:16" ht="12.75">
      <c r="E134" s="113"/>
      <c r="P134" s="116"/>
    </row>
    <row r="135" spans="5:16" ht="12.75">
      <c r="E135" s="113"/>
      <c r="P135" s="116"/>
    </row>
    <row r="136" spans="5:16" ht="12.75">
      <c r="E136" s="113"/>
      <c r="P136" s="116"/>
    </row>
    <row r="137" spans="5:16" ht="12.75">
      <c r="E137" s="113"/>
      <c r="P137" s="116"/>
    </row>
    <row r="138" spans="5:16" ht="12.75">
      <c r="E138" s="113"/>
      <c r="P138" s="116"/>
    </row>
    <row r="139" spans="5:16" ht="12.75">
      <c r="E139" s="113"/>
      <c r="P139" s="116"/>
    </row>
    <row r="140" spans="5:16" ht="12.75">
      <c r="E140" s="113"/>
      <c r="P140" s="116"/>
    </row>
    <row r="141" spans="5:16" ht="12.75">
      <c r="E141" s="113"/>
      <c r="P141" s="116"/>
    </row>
    <row r="142" spans="5:16" ht="12.75">
      <c r="E142" s="113"/>
      <c r="P142" s="116"/>
    </row>
    <row r="143" spans="5:16" ht="12.75">
      <c r="E143" s="113"/>
      <c r="P143" s="116"/>
    </row>
    <row r="144" spans="5:16" ht="12.75">
      <c r="E144" s="113"/>
      <c r="P144" s="116"/>
    </row>
    <row r="145" spans="5:16" ht="12.75">
      <c r="E145" s="113"/>
      <c r="P145" s="116"/>
    </row>
    <row r="146" spans="5:16" ht="12.75">
      <c r="E146" s="113"/>
      <c r="P146" s="116"/>
    </row>
    <row r="147" spans="5:16" ht="12.75">
      <c r="E147" s="113"/>
      <c r="P147" s="116"/>
    </row>
    <row r="148" spans="5:16" ht="12.75">
      <c r="E148" s="113"/>
      <c r="P148" s="116"/>
    </row>
    <row r="149" spans="5:16" ht="12.75">
      <c r="E149" s="113"/>
      <c r="P149" s="116"/>
    </row>
    <row r="150" spans="5:16" ht="12.75">
      <c r="E150" s="113"/>
      <c r="P150" s="116"/>
    </row>
    <row r="151" spans="5:16" ht="12.75">
      <c r="E151" s="113"/>
      <c r="P151" s="116"/>
    </row>
    <row r="152" spans="5:16" ht="12.75">
      <c r="E152" s="113"/>
      <c r="P152" s="116"/>
    </row>
    <row r="153" spans="5:16" ht="12.75">
      <c r="E153" s="113"/>
      <c r="P153" s="116"/>
    </row>
    <row r="154" spans="5:16" ht="12.75">
      <c r="E154" s="113"/>
      <c r="P154" s="116"/>
    </row>
    <row r="155" spans="5:16" ht="12.75">
      <c r="E155" s="113"/>
      <c r="P155" s="116"/>
    </row>
    <row r="156" spans="5:16" ht="12.75">
      <c r="E156" s="113"/>
      <c r="P156" s="116"/>
    </row>
    <row r="157" ht="12.75">
      <c r="E157" s="113"/>
    </row>
    <row r="158" ht="12.75">
      <c r="E158" s="113"/>
    </row>
    <row r="159" ht="12.75">
      <c r="E159" s="113"/>
    </row>
    <row r="160" ht="12.75">
      <c r="E160" s="113"/>
    </row>
    <row r="161" ht="12.75">
      <c r="E161" s="113"/>
    </row>
    <row r="162" ht="12.75">
      <c r="E162" s="113"/>
    </row>
    <row r="163" ht="12.75">
      <c r="E163" s="113"/>
    </row>
    <row r="164" ht="12.75">
      <c r="E164" s="113"/>
    </row>
    <row r="165" ht="12.75">
      <c r="E165" s="113"/>
    </row>
    <row r="166" ht="12.75">
      <c r="E166" s="113"/>
    </row>
    <row r="167" ht="12.75">
      <c r="E167" s="113"/>
    </row>
    <row r="168" ht="12.75">
      <c r="E168" s="113"/>
    </row>
    <row r="169" ht="12.75">
      <c r="E169" s="113"/>
    </row>
    <row r="170" ht="12.75">
      <c r="E170" s="113"/>
    </row>
    <row r="171" ht="12.75">
      <c r="E171" s="113"/>
    </row>
    <row r="172" ht="12.75">
      <c r="E172" s="113"/>
    </row>
    <row r="173" ht="12.75">
      <c r="E173" s="113"/>
    </row>
    <row r="174" ht="12.75">
      <c r="E174" s="113"/>
    </row>
    <row r="175" ht="12.75">
      <c r="E175" s="113"/>
    </row>
    <row r="176" ht="12.75">
      <c r="E176" s="113"/>
    </row>
    <row r="177" ht="12.75">
      <c r="E177" s="113"/>
    </row>
    <row r="178" ht="12.75">
      <c r="E178" s="113"/>
    </row>
    <row r="179" ht="12.75">
      <c r="E179" s="113"/>
    </row>
    <row r="180" ht="12.75">
      <c r="E180" s="113"/>
    </row>
    <row r="181" ht="12.75">
      <c r="E181" s="113"/>
    </row>
    <row r="182" ht="12.75">
      <c r="E182" s="113"/>
    </row>
    <row r="183" ht="12.75">
      <c r="E183" s="113"/>
    </row>
    <row r="184" ht="12.75">
      <c r="E184" s="113"/>
    </row>
    <row r="185" ht="12.75">
      <c r="E185" s="113"/>
    </row>
    <row r="186" ht="12.75">
      <c r="E186" s="113"/>
    </row>
    <row r="187" ht="12.75">
      <c r="E187" s="113"/>
    </row>
    <row r="188" ht="12.75">
      <c r="E188" s="113"/>
    </row>
    <row r="189" ht="12.75">
      <c r="E189" s="113"/>
    </row>
    <row r="190" ht="12.75">
      <c r="E190" s="113"/>
    </row>
    <row r="191" ht="12.75">
      <c r="E191" s="113"/>
    </row>
    <row r="192" ht="12.75">
      <c r="E192" s="113"/>
    </row>
    <row r="193" ht="12.75">
      <c r="E193" s="113"/>
    </row>
    <row r="194" ht="12.75">
      <c r="E194" s="113"/>
    </row>
    <row r="195" ht="12.75">
      <c r="E195" s="113"/>
    </row>
    <row r="196" ht="12.75">
      <c r="E196" s="113"/>
    </row>
    <row r="197" ht="12.75">
      <c r="E197" s="113"/>
    </row>
    <row r="198" ht="12.75">
      <c r="E198" s="113"/>
    </row>
    <row r="199" ht="12.75">
      <c r="E199" s="113"/>
    </row>
    <row r="200" ht="12.75">
      <c r="E200" s="113"/>
    </row>
    <row r="201" ht="12.75">
      <c r="E201" s="113"/>
    </row>
    <row r="202" ht="12.75">
      <c r="E202" s="113"/>
    </row>
    <row r="203" ht="12.75">
      <c r="E203" s="113"/>
    </row>
    <row r="204" ht="12.75">
      <c r="E204" s="113"/>
    </row>
    <row r="205" ht="12.75">
      <c r="E205" s="113"/>
    </row>
    <row r="206" ht="12.75">
      <c r="E206" s="113"/>
    </row>
    <row r="207" ht="12.75">
      <c r="E207" s="113"/>
    </row>
    <row r="208" ht="12.75">
      <c r="E208" s="113"/>
    </row>
    <row r="209" ht="12.75">
      <c r="E209" s="113"/>
    </row>
    <row r="210" ht="12.75">
      <c r="E210" s="113"/>
    </row>
    <row r="211" ht="12.75">
      <c r="E211" s="113"/>
    </row>
    <row r="212" ht="12.75">
      <c r="E212" s="113"/>
    </row>
    <row r="213" ht="12.75">
      <c r="E213" s="113"/>
    </row>
    <row r="214" ht="12.75">
      <c r="E214" s="113"/>
    </row>
    <row r="215" ht="12.75">
      <c r="E215" s="113"/>
    </row>
    <row r="216" ht="12.75">
      <c r="E216" s="113"/>
    </row>
    <row r="217" ht="12.75">
      <c r="E217" s="113"/>
    </row>
    <row r="218" ht="12.75">
      <c r="E218" s="113"/>
    </row>
    <row r="219" ht="12.75">
      <c r="E219" s="113"/>
    </row>
    <row r="220" ht="12.75">
      <c r="E220" s="113"/>
    </row>
    <row r="221" ht="12.75">
      <c r="E221" s="113"/>
    </row>
    <row r="222" ht="12.75">
      <c r="E222" s="113"/>
    </row>
    <row r="223" ht="12.75">
      <c r="E223" s="113"/>
    </row>
    <row r="224" ht="12.75">
      <c r="E224" s="113"/>
    </row>
    <row r="225" ht="12.75">
      <c r="E225" s="113"/>
    </row>
    <row r="226" ht="12.75">
      <c r="E226" s="113"/>
    </row>
    <row r="227" ht="12.75">
      <c r="E227" s="113"/>
    </row>
    <row r="228" ht="12.75">
      <c r="E228" s="113"/>
    </row>
    <row r="229" ht="12.75">
      <c r="E229" s="113"/>
    </row>
    <row r="230" ht="12.75">
      <c r="E230" s="113"/>
    </row>
    <row r="231" ht="12.75">
      <c r="E231" s="113"/>
    </row>
    <row r="232" ht="12.75">
      <c r="E232" s="113"/>
    </row>
    <row r="233" ht="12.75">
      <c r="E233" s="113"/>
    </row>
    <row r="234" ht="12.75">
      <c r="E234" s="113"/>
    </row>
    <row r="235" ht="12.75">
      <c r="E235" s="113"/>
    </row>
    <row r="236" ht="12.75">
      <c r="E236" s="113"/>
    </row>
    <row r="237" ht="12.75">
      <c r="E237" s="113"/>
    </row>
    <row r="238" ht="12.75">
      <c r="E238" s="113"/>
    </row>
    <row r="239" ht="12.75">
      <c r="E239" s="113"/>
    </row>
    <row r="240" ht="12.75">
      <c r="E240" s="113"/>
    </row>
    <row r="241" ht="12.75">
      <c r="E241" s="113"/>
    </row>
    <row r="242" ht="12.75">
      <c r="E242" s="113"/>
    </row>
    <row r="243" ht="12.75">
      <c r="E243" s="113"/>
    </row>
    <row r="244" ht="12.75">
      <c r="E244" s="113"/>
    </row>
    <row r="245" ht="12.75">
      <c r="E245" s="113"/>
    </row>
    <row r="246" ht="12.75">
      <c r="E246" s="113"/>
    </row>
    <row r="247" ht="12.75">
      <c r="E247" s="113"/>
    </row>
    <row r="248" ht="12.75">
      <c r="E248" s="113"/>
    </row>
    <row r="249" ht="12.75">
      <c r="E249" s="113"/>
    </row>
    <row r="250" ht="12.75">
      <c r="E250" s="113"/>
    </row>
    <row r="251" ht="12.75">
      <c r="E251" s="113"/>
    </row>
    <row r="252" ht="12.75">
      <c r="E252" s="113"/>
    </row>
    <row r="253" ht="12.75">
      <c r="E253" s="113"/>
    </row>
    <row r="254" ht="12.75">
      <c r="E254" s="113"/>
    </row>
    <row r="255" ht="12.75">
      <c r="E255" s="113"/>
    </row>
    <row r="256" ht="12.75">
      <c r="E256" s="113"/>
    </row>
    <row r="257" ht="12.75">
      <c r="E257" s="113"/>
    </row>
    <row r="258" ht="12.75">
      <c r="E258" s="113"/>
    </row>
    <row r="259" ht="12.75">
      <c r="E259" s="113"/>
    </row>
    <row r="260" ht="12.75">
      <c r="E260" s="113"/>
    </row>
    <row r="261" ht="12.75">
      <c r="E261" s="113"/>
    </row>
    <row r="262" ht="12.75">
      <c r="E262" s="113"/>
    </row>
    <row r="263" ht="12.75">
      <c r="E263" s="113"/>
    </row>
    <row r="264" ht="12.75">
      <c r="E264" s="113"/>
    </row>
    <row r="265" ht="12.75">
      <c r="E265" s="113"/>
    </row>
    <row r="266" ht="12.75">
      <c r="E266" s="113"/>
    </row>
    <row r="267" ht="12.75">
      <c r="E267" s="113"/>
    </row>
    <row r="268" ht="12.75">
      <c r="E268" s="113"/>
    </row>
    <row r="269" ht="12.75">
      <c r="E269" s="113"/>
    </row>
    <row r="270" ht="12.75">
      <c r="E270" s="113"/>
    </row>
    <row r="271" ht="12.75">
      <c r="E271" s="113"/>
    </row>
    <row r="272" ht="12.75">
      <c r="E272" s="113"/>
    </row>
    <row r="273" ht="12.75">
      <c r="E273" s="113"/>
    </row>
    <row r="274" ht="12.75">
      <c r="E274" s="113"/>
    </row>
    <row r="275" ht="12.75">
      <c r="E275" s="113"/>
    </row>
    <row r="276" ht="12.75">
      <c r="E276" s="113"/>
    </row>
    <row r="277" ht="12.75">
      <c r="E277" s="113"/>
    </row>
    <row r="278" ht="12.75">
      <c r="E278" s="113"/>
    </row>
    <row r="279" ht="12.75">
      <c r="E279" s="113"/>
    </row>
    <row r="280" ht="12.75">
      <c r="E280" s="113"/>
    </row>
    <row r="281" ht="12.75">
      <c r="E281" s="113"/>
    </row>
    <row r="282" ht="12.75">
      <c r="E282" s="113"/>
    </row>
    <row r="283" ht="12.75">
      <c r="E283" s="113"/>
    </row>
    <row r="284" ht="12.75">
      <c r="E284" s="113"/>
    </row>
    <row r="285" ht="12.75">
      <c r="E285" s="113"/>
    </row>
    <row r="286" ht="12.75">
      <c r="E286" s="113"/>
    </row>
    <row r="287" ht="12.75">
      <c r="E287" s="113"/>
    </row>
    <row r="288" ht="12.75">
      <c r="E288" s="113"/>
    </row>
    <row r="289" ht="12.75">
      <c r="E289" s="113"/>
    </row>
    <row r="290" ht="12.75">
      <c r="E290" s="113"/>
    </row>
    <row r="291" ht="12.75">
      <c r="E291" s="113"/>
    </row>
    <row r="292" ht="12.75">
      <c r="E292" s="113"/>
    </row>
    <row r="293" ht="12.75">
      <c r="E293" s="113"/>
    </row>
    <row r="294" ht="12.75">
      <c r="E294" s="113"/>
    </row>
    <row r="295" ht="12.75">
      <c r="E295" s="113"/>
    </row>
    <row r="296" ht="12.75">
      <c r="E296" s="113"/>
    </row>
    <row r="297" ht="12.75">
      <c r="E297" s="113"/>
    </row>
    <row r="298" ht="12.75">
      <c r="E298" s="113"/>
    </row>
    <row r="299" ht="12.75">
      <c r="E299" s="113"/>
    </row>
    <row r="300" ht="12.75">
      <c r="E300" s="113"/>
    </row>
    <row r="301" ht="12.75">
      <c r="E301" s="113"/>
    </row>
    <row r="302" ht="12.75">
      <c r="E302" s="113"/>
    </row>
    <row r="303" ht="12.75">
      <c r="E303" s="113"/>
    </row>
    <row r="304" ht="12.75">
      <c r="E304" s="113"/>
    </row>
    <row r="305" ht="12.75">
      <c r="E305" s="113"/>
    </row>
    <row r="306" ht="12.75">
      <c r="E306" s="113"/>
    </row>
    <row r="307" ht="12.75">
      <c r="E307" s="113"/>
    </row>
    <row r="308" ht="12.75">
      <c r="E308" s="113"/>
    </row>
    <row r="309" ht="12.75">
      <c r="E309" s="113"/>
    </row>
    <row r="310" ht="12.75">
      <c r="E310" s="113"/>
    </row>
    <row r="311" ht="12.75">
      <c r="E311" s="113"/>
    </row>
    <row r="312" ht="12.75">
      <c r="E312" s="113"/>
    </row>
    <row r="313" ht="12.75">
      <c r="E313" s="113"/>
    </row>
    <row r="314" ht="12.75">
      <c r="E314" s="113"/>
    </row>
    <row r="315" ht="12.75">
      <c r="E315" s="113"/>
    </row>
    <row r="316" ht="12.75">
      <c r="E316" s="113"/>
    </row>
    <row r="317" ht="12.75">
      <c r="E317" s="113"/>
    </row>
    <row r="318" ht="12.75">
      <c r="E318" s="113"/>
    </row>
    <row r="319" ht="12.75">
      <c r="E319" s="113"/>
    </row>
    <row r="320" ht="12.75">
      <c r="E320" s="113"/>
    </row>
    <row r="321" ht="12.75">
      <c r="E321" s="113"/>
    </row>
    <row r="322" ht="12.75">
      <c r="E322" s="113"/>
    </row>
    <row r="323" ht="12.75">
      <c r="E323" s="113"/>
    </row>
    <row r="324" ht="12.75">
      <c r="E324" s="113"/>
    </row>
    <row r="325" ht="12.75">
      <c r="E325" s="113"/>
    </row>
    <row r="326" ht="12.75">
      <c r="E326" s="113"/>
    </row>
    <row r="327" ht="12.75">
      <c r="E327" s="113"/>
    </row>
    <row r="328" ht="12.75">
      <c r="E328" s="113"/>
    </row>
    <row r="329" ht="12.75">
      <c r="E329" s="113"/>
    </row>
    <row r="330" ht="12.75">
      <c r="E330" s="113"/>
    </row>
    <row r="331" ht="12.75">
      <c r="E331" s="113"/>
    </row>
    <row r="332" ht="12.75">
      <c r="E332" s="113"/>
    </row>
    <row r="333" ht="12.75">
      <c r="E333" s="113"/>
    </row>
    <row r="334" ht="12.75">
      <c r="E334" s="113"/>
    </row>
    <row r="335" ht="12.75">
      <c r="E335" s="113"/>
    </row>
    <row r="336" ht="12.75">
      <c r="E336" s="113"/>
    </row>
    <row r="337" ht="12.75">
      <c r="E337" s="113"/>
    </row>
    <row r="338" ht="12.75">
      <c r="E338" s="113"/>
    </row>
    <row r="339" ht="12.75">
      <c r="E339" s="113"/>
    </row>
    <row r="340" ht="12.75">
      <c r="E340" s="113"/>
    </row>
    <row r="341" ht="12.75">
      <c r="E341" s="113"/>
    </row>
    <row r="342" ht="12.75">
      <c r="E342" s="113"/>
    </row>
    <row r="343" ht="12.75">
      <c r="E343" s="113"/>
    </row>
    <row r="344" ht="12.75">
      <c r="E344" s="113"/>
    </row>
    <row r="345" ht="12.75">
      <c r="E345" s="113"/>
    </row>
    <row r="346" ht="12.75">
      <c r="E346" s="113"/>
    </row>
    <row r="347" ht="12.75">
      <c r="E347" s="113"/>
    </row>
    <row r="348" ht="12.75">
      <c r="E348" s="113"/>
    </row>
    <row r="349" ht="12.75">
      <c r="E349" s="113"/>
    </row>
    <row r="350" ht="12.75">
      <c r="E350" s="113"/>
    </row>
    <row r="351" ht="12.75">
      <c r="E351" s="113"/>
    </row>
    <row r="352" ht="12.75">
      <c r="E352" s="113"/>
    </row>
    <row r="353" ht="12.75">
      <c r="E353" s="113"/>
    </row>
    <row r="354" ht="12.75">
      <c r="E354" s="113"/>
    </row>
    <row r="355" ht="12.75">
      <c r="E355" s="113"/>
    </row>
    <row r="356" ht="12.75">
      <c r="E356" s="113"/>
    </row>
    <row r="357" ht="12.75">
      <c r="E357" s="113"/>
    </row>
    <row r="358" ht="12.75">
      <c r="E358" s="113"/>
    </row>
    <row r="359" ht="12.75">
      <c r="E359" s="113"/>
    </row>
    <row r="360" ht="12.75">
      <c r="E360" s="113"/>
    </row>
    <row r="361" ht="12.75">
      <c r="E361" s="113"/>
    </row>
    <row r="362" ht="12.75">
      <c r="E362" s="113"/>
    </row>
    <row r="363" ht="12.75">
      <c r="E363" s="113"/>
    </row>
    <row r="364" ht="12.75">
      <c r="E364" s="113"/>
    </row>
    <row r="365" ht="12.75">
      <c r="E365" s="113"/>
    </row>
    <row r="366" ht="12.75">
      <c r="E366" s="113"/>
    </row>
    <row r="367" ht="12.75">
      <c r="E367" s="113"/>
    </row>
    <row r="368" ht="12.75">
      <c r="E368" s="113"/>
    </row>
    <row r="369" ht="12.75">
      <c r="E369" s="113"/>
    </row>
    <row r="370" ht="12.75">
      <c r="E370" s="113"/>
    </row>
    <row r="371" ht="12.75">
      <c r="E371" s="113"/>
    </row>
    <row r="372" ht="12.75">
      <c r="E372" s="113"/>
    </row>
    <row r="373" ht="12.75">
      <c r="E373" s="113"/>
    </row>
    <row r="374" ht="12.75">
      <c r="E374" s="113"/>
    </row>
    <row r="375" ht="12.75">
      <c r="E375" s="113"/>
    </row>
    <row r="376" ht="12.75">
      <c r="E376" s="113"/>
    </row>
    <row r="377" ht="12.75">
      <c r="E377" s="113"/>
    </row>
    <row r="378" ht="12.75">
      <c r="E378" s="113"/>
    </row>
    <row r="379" ht="12.75">
      <c r="E379" s="113"/>
    </row>
    <row r="380" ht="12.75">
      <c r="E380" s="113"/>
    </row>
    <row r="381" ht="12.75">
      <c r="E381" s="113"/>
    </row>
    <row r="382" ht="12.75">
      <c r="E382" s="113"/>
    </row>
    <row r="383" ht="12.75">
      <c r="E383" s="113"/>
    </row>
    <row r="384" ht="12.75">
      <c r="E384" s="113"/>
    </row>
    <row r="385" ht="12.75">
      <c r="E385" s="113"/>
    </row>
    <row r="386" ht="12.75">
      <c r="E386" s="113"/>
    </row>
    <row r="387" ht="12.75">
      <c r="E387" s="113"/>
    </row>
    <row r="388" ht="12.75">
      <c r="E388" s="113"/>
    </row>
    <row r="389" ht="12.75">
      <c r="E389" s="113"/>
    </row>
    <row r="390" ht="12.75">
      <c r="E390" s="113"/>
    </row>
    <row r="391" ht="12.75">
      <c r="E391" s="113"/>
    </row>
    <row r="392" ht="12.75">
      <c r="E392" s="113"/>
    </row>
    <row r="393" ht="12.75">
      <c r="E393" s="113"/>
    </row>
    <row r="394" ht="12.75">
      <c r="E394" s="113"/>
    </row>
    <row r="395" ht="12.75">
      <c r="E395" s="113"/>
    </row>
    <row r="396" ht="12.75">
      <c r="E396" s="113"/>
    </row>
    <row r="397" ht="12.75">
      <c r="E397" s="113"/>
    </row>
    <row r="398" ht="12.75">
      <c r="E398" s="113"/>
    </row>
    <row r="399" ht="12.75">
      <c r="E399" s="113"/>
    </row>
    <row r="400" ht="12.75">
      <c r="E400" s="113"/>
    </row>
    <row r="401" ht="12.75">
      <c r="E401" s="113"/>
    </row>
    <row r="402" ht="12.75">
      <c r="E402" s="113"/>
    </row>
    <row r="403" ht="12.75">
      <c r="E403" s="113"/>
    </row>
    <row r="404" ht="12.75">
      <c r="E404" s="113"/>
    </row>
    <row r="405" ht="12.75">
      <c r="E405" s="113"/>
    </row>
    <row r="406" ht="12.75">
      <c r="E406" s="113"/>
    </row>
    <row r="407" ht="12.75">
      <c r="E407" s="113"/>
    </row>
    <row r="408" ht="12.75">
      <c r="E408" s="113"/>
    </row>
    <row r="409" ht="12.75">
      <c r="E409" s="113"/>
    </row>
    <row r="410" ht="12.75">
      <c r="E410" s="113"/>
    </row>
    <row r="411" ht="12.75">
      <c r="E411" s="113"/>
    </row>
    <row r="412" ht="12.75">
      <c r="E412" s="113"/>
    </row>
    <row r="413" ht="12.75">
      <c r="E413" s="113"/>
    </row>
    <row r="414" ht="12.75">
      <c r="E414" s="113"/>
    </row>
    <row r="415" ht="12.75">
      <c r="E415" s="113"/>
    </row>
    <row r="416" ht="12.75">
      <c r="E416" s="113"/>
    </row>
    <row r="417" ht="12.75">
      <c r="E417" s="113"/>
    </row>
    <row r="418" ht="12.75">
      <c r="E418" s="113"/>
    </row>
    <row r="419" ht="12.75">
      <c r="E419" s="113"/>
    </row>
    <row r="420" ht="12.75">
      <c r="E420" s="113"/>
    </row>
    <row r="421" ht="12.75">
      <c r="E421" s="113"/>
    </row>
    <row r="422" ht="12.75">
      <c r="E422" s="113"/>
    </row>
    <row r="423" ht="12.75">
      <c r="E423" s="113"/>
    </row>
    <row r="424" ht="12.75">
      <c r="E424" s="113"/>
    </row>
    <row r="425" ht="12.75">
      <c r="E425" s="113"/>
    </row>
    <row r="426" ht="12.75">
      <c r="E426" s="113"/>
    </row>
    <row r="427" ht="12.75">
      <c r="E427" s="113"/>
    </row>
    <row r="428" ht="12.75">
      <c r="E428" s="113"/>
    </row>
    <row r="429" ht="12.75">
      <c r="E429" s="113"/>
    </row>
    <row r="430" ht="12.75">
      <c r="E430" s="113"/>
    </row>
    <row r="431" ht="12.75">
      <c r="E431" s="113"/>
    </row>
    <row r="432" ht="12.75">
      <c r="E432" s="113"/>
    </row>
    <row r="433" ht="12.75">
      <c r="E433" s="113"/>
    </row>
    <row r="434" ht="12.75">
      <c r="E434" s="113"/>
    </row>
    <row r="435" ht="12.75">
      <c r="E435" s="113"/>
    </row>
    <row r="436" ht="12.75">
      <c r="E436" s="113"/>
    </row>
    <row r="437" ht="12.75">
      <c r="E437" s="113"/>
    </row>
    <row r="438" ht="12.75">
      <c r="E438" s="113"/>
    </row>
    <row r="439" ht="12.75">
      <c r="E439" s="113"/>
    </row>
    <row r="440" ht="12.75">
      <c r="E440" s="113"/>
    </row>
    <row r="441" ht="12.75">
      <c r="E441" s="113"/>
    </row>
    <row r="442" ht="12.75">
      <c r="E442" s="113"/>
    </row>
    <row r="443" ht="12.75">
      <c r="E443" s="113"/>
    </row>
    <row r="444" ht="12.75">
      <c r="E444" s="113"/>
    </row>
    <row r="445" ht="12.75">
      <c r="E445" s="113"/>
    </row>
    <row r="446" ht="12.75">
      <c r="E446" s="113"/>
    </row>
    <row r="447" ht="12.75">
      <c r="E447" s="113"/>
    </row>
    <row r="448" ht="12.75">
      <c r="E448" s="113"/>
    </row>
    <row r="449" ht="12.75">
      <c r="E449" s="113"/>
    </row>
    <row r="450" ht="12.75">
      <c r="E450" s="113"/>
    </row>
    <row r="451" ht="12.75">
      <c r="E451" s="113"/>
    </row>
    <row r="452" ht="12.75">
      <c r="E452" s="113"/>
    </row>
    <row r="453" ht="12.75">
      <c r="E453" s="113"/>
    </row>
    <row r="454" ht="12.75">
      <c r="E454" s="113"/>
    </row>
    <row r="455" ht="12.75">
      <c r="E455" s="113"/>
    </row>
    <row r="456" ht="12.75">
      <c r="E456" s="113"/>
    </row>
    <row r="457" ht="12.75">
      <c r="E457" s="113"/>
    </row>
    <row r="458" ht="12.75">
      <c r="E458" s="113"/>
    </row>
    <row r="459" ht="12.75">
      <c r="E459" s="113"/>
    </row>
    <row r="460" ht="12.75">
      <c r="E460" s="113"/>
    </row>
    <row r="461" ht="12.75">
      <c r="E461" s="113"/>
    </row>
    <row r="462" ht="12.75">
      <c r="E462" s="113"/>
    </row>
    <row r="463" ht="12.75">
      <c r="E463" s="113"/>
    </row>
    <row r="464" ht="12.75">
      <c r="E464" s="113"/>
    </row>
    <row r="465" ht="12.75">
      <c r="E465" s="113"/>
    </row>
    <row r="466" ht="12.75">
      <c r="E466" s="113"/>
    </row>
    <row r="467" ht="12.75">
      <c r="E467" s="113"/>
    </row>
    <row r="468" ht="12.75">
      <c r="E468" s="113"/>
    </row>
    <row r="469" ht="12.75">
      <c r="E469" s="113"/>
    </row>
    <row r="470" ht="12.75">
      <c r="E470" s="113"/>
    </row>
    <row r="471" ht="12.75">
      <c r="E471" s="113"/>
    </row>
    <row r="472" ht="12.75">
      <c r="E472" s="113"/>
    </row>
    <row r="473" ht="12.75">
      <c r="E473" s="113"/>
    </row>
    <row r="474" ht="12.75">
      <c r="E474" s="113"/>
    </row>
    <row r="475" ht="12.75">
      <c r="E475" s="113"/>
    </row>
    <row r="476" ht="12.75">
      <c r="E476" s="113"/>
    </row>
    <row r="477" ht="12.75">
      <c r="E477" s="113"/>
    </row>
    <row r="478" ht="12.75">
      <c r="E478" s="113"/>
    </row>
    <row r="479" ht="12.75">
      <c r="E479" s="113"/>
    </row>
    <row r="480" ht="12.75">
      <c r="E480" s="113"/>
    </row>
    <row r="481" ht="12.75">
      <c r="E481" s="113"/>
    </row>
    <row r="482" ht="12.75">
      <c r="E482" s="113"/>
    </row>
    <row r="483" ht="12.75">
      <c r="E483" s="113"/>
    </row>
    <row r="484" ht="12.75">
      <c r="E484" s="113"/>
    </row>
    <row r="485" ht="12.75">
      <c r="E485" s="113"/>
    </row>
    <row r="486" ht="12.75">
      <c r="E486" s="113"/>
    </row>
    <row r="487" ht="12.75">
      <c r="E487" s="113"/>
    </row>
    <row r="488" ht="12.75">
      <c r="E488" s="113"/>
    </row>
    <row r="489" ht="12.75">
      <c r="E489" s="113"/>
    </row>
    <row r="490" ht="12.75">
      <c r="E490" s="113"/>
    </row>
    <row r="491" ht="12.75">
      <c r="E491" s="113"/>
    </row>
    <row r="492" ht="12.75">
      <c r="E492" s="113"/>
    </row>
    <row r="493" ht="12.75">
      <c r="E493" s="113"/>
    </row>
    <row r="494" ht="12.75">
      <c r="E494" s="113"/>
    </row>
    <row r="495" ht="12.75">
      <c r="E495" s="113"/>
    </row>
    <row r="496" ht="12.75">
      <c r="E496" s="113"/>
    </row>
    <row r="497" ht="12.75">
      <c r="E497" s="113"/>
    </row>
    <row r="498" ht="12.75">
      <c r="E498" s="113"/>
    </row>
    <row r="499" ht="12.75">
      <c r="E499" s="113"/>
    </row>
    <row r="500" ht="12.75">
      <c r="E500" s="113"/>
    </row>
    <row r="501" ht="12.75">
      <c r="E501" s="113"/>
    </row>
    <row r="502" ht="12.75">
      <c r="E502" s="113"/>
    </row>
    <row r="503" ht="12.75">
      <c r="E503" s="113"/>
    </row>
    <row r="504" ht="12.75">
      <c r="E504" s="113"/>
    </row>
    <row r="505" ht="12.75">
      <c r="E505" s="113"/>
    </row>
    <row r="506" ht="12.75">
      <c r="E506" s="113"/>
    </row>
    <row r="507" ht="12.75">
      <c r="E507" s="113"/>
    </row>
    <row r="508" ht="12.75">
      <c r="E508" s="113"/>
    </row>
    <row r="509" ht="12.75">
      <c r="E509" s="113"/>
    </row>
    <row r="510" ht="12.75">
      <c r="E510" s="113"/>
    </row>
    <row r="511" ht="12.75">
      <c r="E511" s="113"/>
    </row>
    <row r="512" ht="12.75">
      <c r="E512" s="113"/>
    </row>
    <row r="513" ht="12.75">
      <c r="E513" s="113"/>
    </row>
    <row r="514" ht="12.75">
      <c r="E514" s="113"/>
    </row>
    <row r="515" ht="12.75">
      <c r="E515" s="113"/>
    </row>
    <row r="516" ht="12.75">
      <c r="E516" s="113"/>
    </row>
    <row r="517" ht="12.75">
      <c r="E517" s="113"/>
    </row>
    <row r="518" ht="12.75">
      <c r="E518" s="113"/>
    </row>
    <row r="519" ht="12.75">
      <c r="E519" s="113"/>
    </row>
    <row r="520" ht="12.75">
      <c r="E520" s="113"/>
    </row>
    <row r="521" ht="12.75">
      <c r="E521" s="113"/>
    </row>
    <row r="522" ht="12.75">
      <c r="E522" s="113"/>
    </row>
    <row r="523" ht="12.75">
      <c r="E523" s="113"/>
    </row>
    <row r="524" ht="12.75">
      <c r="E524" s="113"/>
    </row>
    <row r="525" ht="12.75">
      <c r="E525" s="113"/>
    </row>
    <row r="526" ht="12.75">
      <c r="E526" s="113"/>
    </row>
    <row r="527" ht="12.75">
      <c r="E527" s="113"/>
    </row>
    <row r="528" ht="12.75">
      <c r="E528" s="113"/>
    </row>
    <row r="529" ht="12.75">
      <c r="E529" s="113"/>
    </row>
    <row r="530" ht="12.75">
      <c r="E530" s="113"/>
    </row>
    <row r="531" ht="12.75">
      <c r="E531" s="113"/>
    </row>
    <row r="532" ht="12.75">
      <c r="E532" s="113"/>
    </row>
    <row r="533" ht="12.75">
      <c r="E533" s="113"/>
    </row>
    <row r="534" ht="12.75">
      <c r="E534" s="113"/>
    </row>
    <row r="535" ht="12.75">
      <c r="E535" s="113"/>
    </row>
    <row r="536" ht="12.75">
      <c r="E536" s="113"/>
    </row>
    <row r="537" ht="12.75">
      <c r="E537" s="113"/>
    </row>
    <row r="538" ht="12.75">
      <c r="E538" s="113"/>
    </row>
    <row r="539" ht="12.75">
      <c r="E539" s="113"/>
    </row>
    <row r="540" ht="12.75">
      <c r="E540" s="113"/>
    </row>
    <row r="541" ht="12.75">
      <c r="E541" s="113"/>
    </row>
    <row r="542" ht="12.75">
      <c r="E542" s="113"/>
    </row>
    <row r="543" ht="12.75">
      <c r="E543" s="113"/>
    </row>
    <row r="544" ht="12.75">
      <c r="E544" s="113"/>
    </row>
    <row r="545" ht="12.75">
      <c r="E545" s="113"/>
    </row>
    <row r="546" ht="12.75">
      <c r="E546" s="113"/>
    </row>
    <row r="547" ht="12.75">
      <c r="E547" s="113"/>
    </row>
    <row r="548" ht="12.75">
      <c r="E548" s="113"/>
    </row>
    <row r="549" ht="12.75">
      <c r="E549" s="113"/>
    </row>
    <row r="550" ht="12.75">
      <c r="E550" s="113"/>
    </row>
    <row r="551" ht="12.75">
      <c r="E551" s="113"/>
    </row>
    <row r="552" ht="12.75">
      <c r="E552" s="113"/>
    </row>
    <row r="553" ht="12.75">
      <c r="E553" s="113"/>
    </row>
    <row r="554" ht="12.75">
      <c r="E554" s="113"/>
    </row>
    <row r="555" ht="12.75">
      <c r="E555" s="113"/>
    </row>
    <row r="556" ht="12.75">
      <c r="E556" s="113"/>
    </row>
    <row r="557" ht="12.75">
      <c r="E557" s="113"/>
    </row>
    <row r="558" ht="12.75">
      <c r="E558" s="113"/>
    </row>
    <row r="559" ht="12.75">
      <c r="E559" s="113"/>
    </row>
    <row r="560" ht="12.75">
      <c r="E560" s="113"/>
    </row>
    <row r="561" ht="12.75">
      <c r="E561" s="113"/>
    </row>
    <row r="562" ht="12.75">
      <c r="E562" s="113"/>
    </row>
    <row r="563" ht="12.75">
      <c r="E563" s="113"/>
    </row>
    <row r="564" ht="12.75">
      <c r="E564" s="113"/>
    </row>
    <row r="565" ht="12.75">
      <c r="E565" s="113"/>
    </row>
    <row r="566" ht="12.75">
      <c r="E566" s="113"/>
    </row>
    <row r="567" ht="12.75">
      <c r="E567" s="113"/>
    </row>
    <row r="568" ht="12.75">
      <c r="E568" s="113"/>
    </row>
    <row r="569" ht="12.75">
      <c r="E569" s="113"/>
    </row>
    <row r="570" ht="12.75">
      <c r="E570" s="113"/>
    </row>
    <row r="571" ht="12.75">
      <c r="E571" s="113"/>
    </row>
    <row r="572" ht="12.75">
      <c r="E572" s="113"/>
    </row>
    <row r="573" ht="12.75">
      <c r="E573" s="113"/>
    </row>
    <row r="574" ht="12.75">
      <c r="E574" s="113"/>
    </row>
    <row r="575" ht="12.75">
      <c r="E575" s="113"/>
    </row>
    <row r="576" ht="12.75">
      <c r="E576" s="113"/>
    </row>
    <row r="577" ht="12.75">
      <c r="E577" s="113"/>
    </row>
    <row r="578" ht="12.75">
      <c r="E578" s="113"/>
    </row>
    <row r="579" ht="12.75">
      <c r="E579" s="113"/>
    </row>
    <row r="580" ht="12.75">
      <c r="E580" s="113"/>
    </row>
    <row r="581" ht="12.75">
      <c r="E581" s="113"/>
    </row>
    <row r="582" ht="12.75">
      <c r="E582" s="113"/>
    </row>
    <row r="583" ht="12.75">
      <c r="E583" s="113"/>
    </row>
    <row r="584" ht="12.75">
      <c r="E584" s="113"/>
    </row>
    <row r="585" ht="12.75">
      <c r="E585" s="113"/>
    </row>
    <row r="586" ht="12.75">
      <c r="E586" s="113"/>
    </row>
    <row r="587" ht="12.75">
      <c r="E587" s="113"/>
    </row>
    <row r="588" ht="12.75">
      <c r="E588" s="113"/>
    </row>
    <row r="589" ht="12.75">
      <c r="E589" s="113"/>
    </row>
    <row r="590" ht="12.75">
      <c r="E590" s="113"/>
    </row>
    <row r="591" ht="12.75">
      <c r="E591" s="113"/>
    </row>
    <row r="592" ht="12.75">
      <c r="E592" s="113"/>
    </row>
    <row r="593" ht="12.75">
      <c r="E593" s="113"/>
    </row>
    <row r="594" ht="12.75">
      <c r="E594" s="113"/>
    </row>
    <row r="595" ht="12.75">
      <c r="E595" s="113"/>
    </row>
    <row r="596" ht="12.75">
      <c r="E596" s="113"/>
    </row>
    <row r="597" ht="12.75">
      <c r="E597" s="113"/>
    </row>
    <row r="598" ht="12.75">
      <c r="E598" s="113"/>
    </row>
    <row r="599" ht="12.75">
      <c r="E599" s="113"/>
    </row>
    <row r="600" ht="12.75">
      <c r="E600" s="113"/>
    </row>
    <row r="601" ht="12.75">
      <c r="E601" s="113"/>
    </row>
    <row r="602" ht="12.75">
      <c r="E602" s="113"/>
    </row>
    <row r="603" ht="12.75">
      <c r="E603" s="113"/>
    </row>
    <row r="604" ht="12.75">
      <c r="E604" s="113"/>
    </row>
    <row r="605" ht="12.75">
      <c r="E605" s="113"/>
    </row>
    <row r="606" ht="12.75">
      <c r="E606" s="113"/>
    </row>
    <row r="607" ht="12.75">
      <c r="E607" s="113"/>
    </row>
    <row r="608" ht="12.75">
      <c r="E608" s="113"/>
    </row>
    <row r="609" ht="12.75">
      <c r="E609" s="113"/>
    </row>
    <row r="610" ht="12.75">
      <c r="E610" s="113"/>
    </row>
    <row r="611" ht="12.75">
      <c r="E611" s="113"/>
    </row>
    <row r="612" ht="12.75">
      <c r="E612" s="113"/>
    </row>
    <row r="613" ht="12.75">
      <c r="E613" s="113"/>
    </row>
    <row r="614" ht="12.75">
      <c r="E614" s="113"/>
    </row>
    <row r="615" ht="12.75">
      <c r="E615" s="113"/>
    </row>
    <row r="616" ht="12.75">
      <c r="E616" s="113"/>
    </row>
    <row r="617" ht="12.75">
      <c r="E617" s="113"/>
    </row>
    <row r="618" ht="12.75">
      <c r="E618" s="113"/>
    </row>
    <row r="619" ht="12.75">
      <c r="E619" s="113"/>
    </row>
    <row r="620" ht="12.75">
      <c r="E620" s="113"/>
    </row>
    <row r="621" ht="12.75">
      <c r="E621" s="113"/>
    </row>
    <row r="622" ht="12.75">
      <c r="E622" s="113"/>
    </row>
    <row r="623" ht="12.75">
      <c r="E623" s="113"/>
    </row>
    <row r="624" ht="12.75">
      <c r="E624" s="113"/>
    </row>
    <row r="625" ht="12.75">
      <c r="E625" s="113"/>
    </row>
    <row r="626" ht="12.75">
      <c r="E626" s="113"/>
    </row>
    <row r="627" ht="12.75">
      <c r="E627" s="113"/>
    </row>
    <row r="628" ht="12.75">
      <c r="E628" s="113"/>
    </row>
    <row r="629" ht="12.75">
      <c r="E629" s="113"/>
    </row>
    <row r="630" ht="12.75">
      <c r="E630" s="113"/>
    </row>
    <row r="631" ht="12.75">
      <c r="E631" s="113"/>
    </row>
    <row r="632" ht="12.75">
      <c r="E632" s="113"/>
    </row>
    <row r="633" ht="12.75">
      <c r="E633" s="113"/>
    </row>
    <row r="634" ht="12.75">
      <c r="E634" s="113"/>
    </row>
    <row r="635" ht="12.75">
      <c r="E635" s="113"/>
    </row>
    <row r="636" ht="12.75">
      <c r="E636" s="113"/>
    </row>
    <row r="637" ht="12.75">
      <c r="E637" s="113"/>
    </row>
    <row r="638" ht="12.75">
      <c r="E638" s="113"/>
    </row>
    <row r="639" ht="12.75">
      <c r="E639" s="113"/>
    </row>
    <row r="640" ht="12.75">
      <c r="E640" s="113"/>
    </row>
    <row r="641" ht="12.75">
      <c r="E641" s="113"/>
    </row>
    <row r="642" ht="12.75">
      <c r="E642" s="113"/>
    </row>
    <row r="643" ht="12.75">
      <c r="E643" s="113"/>
    </row>
    <row r="644" ht="12.75">
      <c r="E644" s="113"/>
    </row>
    <row r="645" ht="12.75">
      <c r="E645" s="113"/>
    </row>
    <row r="646" ht="12.75">
      <c r="E646" s="113"/>
    </row>
    <row r="647" ht="12.75">
      <c r="E647" s="113"/>
    </row>
    <row r="648" ht="12.75">
      <c r="E648" s="113"/>
    </row>
    <row r="649" ht="12.75">
      <c r="E649" s="113"/>
    </row>
    <row r="650" ht="12.75">
      <c r="E650" s="113"/>
    </row>
    <row r="651" ht="12.75">
      <c r="E651" s="113"/>
    </row>
    <row r="652" ht="12.75">
      <c r="E652" s="113"/>
    </row>
    <row r="653" ht="12.75">
      <c r="E653" s="113"/>
    </row>
    <row r="654" ht="12.75">
      <c r="E654" s="113"/>
    </row>
    <row r="655" ht="12.75">
      <c r="E655" s="113"/>
    </row>
    <row r="656" ht="12.75">
      <c r="E656" s="113"/>
    </row>
    <row r="657" ht="12.75">
      <c r="E657" s="113"/>
    </row>
    <row r="658" ht="12.75">
      <c r="E658" s="113"/>
    </row>
    <row r="659" ht="12.75">
      <c r="E659" s="113"/>
    </row>
    <row r="660" ht="12.75">
      <c r="E660" s="113"/>
    </row>
    <row r="661" ht="12.75">
      <c r="E661" s="113"/>
    </row>
    <row r="662" ht="12.75">
      <c r="E662" s="113"/>
    </row>
    <row r="663" ht="12.75">
      <c r="E663" s="113"/>
    </row>
    <row r="664" ht="12.75">
      <c r="E664" s="113"/>
    </row>
    <row r="665" ht="12.75">
      <c r="E665" s="113"/>
    </row>
    <row r="666" ht="12.75">
      <c r="E666" s="113"/>
    </row>
    <row r="667" ht="12.75">
      <c r="E667" s="113"/>
    </row>
    <row r="668" ht="12.75">
      <c r="E668" s="113"/>
    </row>
    <row r="669" ht="12.75">
      <c r="E669" s="113"/>
    </row>
    <row r="670" ht="12.75">
      <c r="E670" s="113"/>
    </row>
    <row r="671" ht="12.75">
      <c r="E671" s="113"/>
    </row>
    <row r="672" ht="12.75">
      <c r="E672" s="113"/>
    </row>
    <row r="673" ht="12.75">
      <c r="E673" s="113"/>
    </row>
    <row r="674" ht="12.75">
      <c r="E674" s="113"/>
    </row>
    <row r="675" ht="12.75">
      <c r="E675" s="113"/>
    </row>
    <row r="676" ht="12.75">
      <c r="E676" s="113"/>
    </row>
    <row r="677" ht="12.75">
      <c r="E677" s="113"/>
    </row>
    <row r="678" ht="12.75">
      <c r="E678" s="113"/>
    </row>
    <row r="679" ht="12.75">
      <c r="E679" s="113"/>
    </row>
    <row r="680" ht="12.75">
      <c r="E680" s="113"/>
    </row>
    <row r="681" ht="12.75">
      <c r="E681" s="113"/>
    </row>
    <row r="682" ht="12.75">
      <c r="E682" s="113"/>
    </row>
    <row r="683" ht="12.75">
      <c r="E683" s="113"/>
    </row>
    <row r="684" ht="12.75">
      <c r="E684" s="113"/>
    </row>
    <row r="685" ht="12.75">
      <c r="E685" s="113"/>
    </row>
    <row r="686" ht="12.75">
      <c r="E686" s="113"/>
    </row>
    <row r="687" ht="12.75">
      <c r="E687" s="113"/>
    </row>
    <row r="688" ht="12.75">
      <c r="E688" s="113"/>
    </row>
    <row r="689" ht="12.75">
      <c r="E689" s="113"/>
    </row>
    <row r="690" ht="12.75">
      <c r="E690" s="113"/>
    </row>
    <row r="691" ht="12.75">
      <c r="E691" s="113"/>
    </row>
    <row r="692" ht="12.75">
      <c r="E692" s="113"/>
    </row>
    <row r="693" ht="12.75">
      <c r="E693" s="113"/>
    </row>
    <row r="694" ht="12.75">
      <c r="E694" s="113"/>
    </row>
    <row r="695" ht="12.75">
      <c r="E695" s="113"/>
    </row>
    <row r="696" ht="12.75">
      <c r="E696" s="113"/>
    </row>
    <row r="697" ht="12.75">
      <c r="E697" s="113"/>
    </row>
    <row r="698" ht="12.75">
      <c r="E698" s="113"/>
    </row>
    <row r="699" ht="12.75">
      <c r="E699" s="113"/>
    </row>
    <row r="700" ht="12.75">
      <c r="E700" s="113"/>
    </row>
    <row r="701" ht="12.75">
      <c r="E701" s="113"/>
    </row>
    <row r="702" ht="12.75">
      <c r="E702" s="113"/>
    </row>
    <row r="703" ht="12.75">
      <c r="E703" s="113"/>
    </row>
    <row r="704" ht="12.75">
      <c r="E704" s="113"/>
    </row>
    <row r="705" ht="12.75">
      <c r="E705" s="113"/>
    </row>
    <row r="706" ht="12.75">
      <c r="E706" s="113"/>
    </row>
    <row r="707" ht="12.75">
      <c r="E707" s="113"/>
    </row>
    <row r="708" ht="12.75">
      <c r="E708" s="113"/>
    </row>
    <row r="709" ht="12.75">
      <c r="E709" s="113"/>
    </row>
    <row r="710" ht="12.75">
      <c r="E710" s="113"/>
    </row>
    <row r="711" ht="12.75">
      <c r="E711" s="113"/>
    </row>
    <row r="712" ht="12.75">
      <c r="E712" s="113"/>
    </row>
    <row r="713" ht="12.75">
      <c r="E713" s="113"/>
    </row>
    <row r="714" ht="12.75">
      <c r="E714" s="113"/>
    </row>
    <row r="715" ht="12.75">
      <c r="E715" s="113"/>
    </row>
    <row r="716" ht="12.75">
      <c r="E716" s="113"/>
    </row>
    <row r="717" ht="12.75">
      <c r="E717" s="113"/>
    </row>
    <row r="718" ht="12.75">
      <c r="E718" s="113"/>
    </row>
    <row r="719" ht="12.75">
      <c r="E719" s="113"/>
    </row>
    <row r="720" ht="12.75">
      <c r="E720" s="113"/>
    </row>
    <row r="721" ht="12.75">
      <c r="E721" s="113"/>
    </row>
    <row r="722" ht="12.75">
      <c r="E722" s="113"/>
    </row>
    <row r="723" ht="12.75">
      <c r="E723" s="113"/>
    </row>
    <row r="724" ht="12.75">
      <c r="E724" s="113"/>
    </row>
    <row r="725" ht="12.75">
      <c r="E725" s="113"/>
    </row>
    <row r="726" ht="12.75">
      <c r="E726" s="113"/>
    </row>
    <row r="727" ht="12.75">
      <c r="E727" s="113"/>
    </row>
    <row r="728" ht="12.75">
      <c r="E728" s="113"/>
    </row>
    <row r="729" ht="12.75">
      <c r="E729" s="113"/>
    </row>
    <row r="730" ht="12.75">
      <c r="E730" s="113"/>
    </row>
    <row r="731" ht="12.75">
      <c r="E731" s="113"/>
    </row>
    <row r="732" ht="12.75">
      <c r="E732" s="113"/>
    </row>
    <row r="733" ht="12.75">
      <c r="E733" s="113"/>
    </row>
    <row r="734" ht="12.75">
      <c r="E734" s="113"/>
    </row>
    <row r="735" ht="12.75">
      <c r="E735" s="113"/>
    </row>
    <row r="736" ht="12.75">
      <c r="E736" s="113"/>
    </row>
    <row r="737" ht="12.75">
      <c r="E737" s="113"/>
    </row>
    <row r="738" ht="12.75">
      <c r="E738" s="113"/>
    </row>
    <row r="739" ht="12.75">
      <c r="E739" s="113"/>
    </row>
    <row r="740" ht="12.75">
      <c r="E740" s="113"/>
    </row>
    <row r="741" ht="12.75">
      <c r="E741" s="113"/>
    </row>
    <row r="742" ht="12.75">
      <c r="E742" s="113"/>
    </row>
    <row r="743" ht="12.75">
      <c r="E743" s="113"/>
    </row>
    <row r="744" ht="12.75">
      <c r="E744" s="113"/>
    </row>
    <row r="745" ht="12.75">
      <c r="E745" s="113"/>
    </row>
    <row r="746" ht="12.75">
      <c r="E746" s="113"/>
    </row>
    <row r="747" ht="12.75">
      <c r="E747" s="113"/>
    </row>
    <row r="748" ht="12.75">
      <c r="E748" s="113"/>
    </row>
    <row r="749" ht="12.75">
      <c r="E749" s="113"/>
    </row>
    <row r="750" ht="12.75">
      <c r="E750" s="113"/>
    </row>
    <row r="751" ht="12.75">
      <c r="E751" s="113"/>
    </row>
    <row r="752" ht="12.75">
      <c r="E752" s="113"/>
    </row>
    <row r="753" ht="12.75">
      <c r="E753" s="113"/>
    </row>
    <row r="754" ht="12.75">
      <c r="E754" s="113"/>
    </row>
    <row r="755" ht="12.75">
      <c r="E755" s="113"/>
    </row>
    <row r="756" ht="12.75">
      <c r="E756" s="113"/>
    </row>
    <row r="757" ht="12.75">
      <c r="E757" s="113"/>
    </row>
    <row r="758" ht="12.75">
      <c r="E758" s="113"/>
    </row>
    <row r="759" ht="12.75">
      <c r="E759" s="113"/>
    </row>
    <row r="760" ht="12.75">
      <c r="E760" s="113"/>
    </row>
    <row r="761" ht="12.75">
      <c r="E761" s="113"/>
    </row>
    <row r="762" ht="12.75">
      <c r="E762" s="113"/>
    </row>
    <row r="763" ht="12.75">
      <c r="E763" s="113"/>
    </row>
    <row r="764" ht="12.75">
      <c r="E764" s="113"/>
    </row>
    <row r="765" ht="12.75">
      <c r="E765" s="113"/>
    </row>
    <row r="766" ht="12.75">
      <c r="E766" s="113"/>
    </row>
    <row r="767" ht="12.75">
      <c r="E767" s="113"/>
    </row>
    <row r="768" ht="12.75">
      <c r="E768" s="113"/>
    </row>
    <row r="769" ht="12.75">
      <c r="E769" s="113"/>
    </row>
    <row r="770" ht="12.75">
      <c r="E770" s="113"/>
    </row>
    <row r="771" ht="12.75">
      <c r="E771" s="113"/>
    </row>
    <row r="772" ht="12.75">
      <c r="E772" s="113"/>
    </row>
    <row r="773" ht="12.75">
      <c r="E773" s="113"/>
    </row>
    <row r="774" ht="12.75">
      <c r="E774" s="113"/>
    </row>
    <row r="775" ht="12.75">
      <c r="E775" s="113"/>
    </row>
    <row r="776" ht="12.75">
      <c r="E776" s="113"/>
    </row>
    <row r="777" ht="12.75">
      <c r="E777" s="113"/>
    </row>
    <row r="778" ht="12.75">
      <c r="E778" s="113"/>
    </row>
    <row r="779" ht="12.75">
      <c r="E779" s="113"/>
    </row>
    <row r="780" ht="12.75">
      <c r="E780" s="113"/>
    </row>
    <row r="781" ht="12.75">
      <c r="E781" s="113"/>
    </row>
    <row r="782" ht="12.75">
      <c r="E782" s="113"/>
    </row>
    <row r="783" ht="12.75">
      <c r="E783" s="113"/>
    </row>
    <row r="784" ht="12.75">
      <c r="E784" s="113"/>
    </row>
    <row r="785" ht="12.75">
      <c r="E785" s="113"/>
    </row>
    <row r="786" ht="12.75">
      <c r="E786" s="113"/>
    </row>
    <row r="787" ht="12.75">
      <c r="E787" s="113"/>
    </row>
    <row r="788" ht="12.75">
      <c r="E788" s="113"/>
    </row>
    <row r="789" ht="12.75">
      <c r="E789" s="113"/>
    </row>
    <row r="790" ht="12.75">
      <c r="E790" s="113"/>
    </row>
    <row r="791" ht="12.75">
      <c r="E791" s="113"/>
    </row>
    <row r="792" ht="12.75">
      <c r="E792" s="113"/>
    </row>
    <row r="793" ht="12.75">
      <c r="E793" s="113"/>
    </row>
    <row r="794" ht="12.75">
      <c r="E794" s="113"/>
    </row>
    <row r="795" ht="12.75">
      <c r="E795" s="113"/>
    </row>
    <row r="796" ht="12.75">
      <c r="E796" s="113"/>
    </row>
    <row r="797" ht="12.75">
      <c r="E797" s="113"/>
    </row>
    <row r="798" ht="12.75">
      <c r="E798" s="113"/>
    </row>
    <row r="799" ht="12.75">
      <c r="E799" s="113"/>
    </row>
    <row r="800" ht="12.75">
      <c r="E800" s="113"/>
    </row>
    <row r="801" ht="12.75">
      <c r="E801" s="113"/>
    </row>
    <row r="802" ht="12.75">
      <c r="E802" s="113"/>
    </row>
    <row r="803" ht="12.75">
      <c r="E803" s="113"/>
    </row>
    <row r="804" ht="12.75">
      <c r="E804" s="113"/>
    </row>
    <row r="805" ht="12.75">
      <c r="E805" s="113"/>
    </row>
    <row r="806" ht="12.75">
      <c r="E806" s="113"/>
    </row>
    <row r="807" ht="12.75">
      <c r="E807" s="113"/>
    </row>
    <row r="808" ht="12.75">
      <c r="E808" s="113"/>
    </row>
    <row r="809" ht="12.75">
      <c r="E809" s="113"/>
    </row>
    <row r="810" ht="12.75">
      <c r="E810" s="113"/>
    </row>
    <row r="811" ht="12.75">
      <c r="E811" s="113"/>
    </row>
    <row r="812" ht="12.75">
      <c r="E812" s="113"/>
    </row>
    <row r="813" ht="12.75">
      <c r="E813" s="113"/>
    </row>
    <row r="814" ht="12.75">
      <c r="E814" s="113"/>
    </row>
    <row r="815" ht="12.75">
      <c r="E815" s="113"/>
    </row>
    <row r="816" ht="12.75">
      <c r="E816" s="113"/>
    </row>
    <row r="817" ht="12.75">
      <c r="E817" s="113"/>
    </row>
    <row r="818" ht="12.75">
      <c r="E818" s="113"/>
    </row>
    <row r="819" ht="12.75">
      <c r="E819" s="113"/>
    </row>
    <row r="820" ht="12.75">
      <c r="E820" s="113"/>
    </row>
    <row r="821" ht="12.75">
      <c r="E821" s="113"/>
    </row>
    <row r="822" ht="12.75">
      <c r="E822" s="113"/>
    </row>
    <row r="823" ht="12.75">
      <c r="E823" s="113"/>
    </row>
    <row r="824" ht="12.75">
      <c r="E824" s="113"/>
    </row>
    <row r="825" ht="12.75">
      <c r="E825" s="113"/>
    </row>
    <row r="826" ht="12.75">
      <c r="E826" s="113"/>
    </row>
    <row r="827" ht="12.75">
      <c r="E827" s="113"/>
    </row>
    <row r="828" ht="12.75">
      <c r="E828" s="113"/>
    </row>
    <row r="829" ht="12.75">
      <c r="E829" s="113"/>
    </row>
    <row r="830" ht="12.75">
      <c r="E830" s="113"/>
    </row>
    <row r="831" ht="12.75">
      <c r="E831" s="113"/>
    </row>
    <row r="832" ht="12.75">
      <c r="E832" s="113"/>
    </row>
    <row r="833" ht="12.75">
      <c r="E833" s="113"/>
    </row>
    <row r="834" ht="12.75">
      <c r="E834" s="113"/>
    </row>
    <row r="835" ht="12.75">
      <c r="E835" s="113"/>
    </row>
    <row r="836" ht="12.75">
      <c r="E836" s="113"/>
    </row>
    <row r="837" ht="12.75">
      <c r="E837" s="113"/>
    </row>
    <row r="838" ht="12.75">
      <c r="E838" s="113"/>
    </row>
    <row r="839" ht="12.75">
      <c r="E839" s="113"/>
    </row>
    <row r="840" ht="12.75">
      <c r="E840" s="113"/>
    </row>
    <row r="841" ht="12.75">
      <c r="E841" s="113"/>
    </row>
    <row r="842" ht="12.75">
      <c r="E842" s="113"/>
    </row>
    <row r="843" ht="12.75">
      <c r="E843" s="113"/>
    </row>
    <row r="844" ht="12.75">
      <c r="E844" s="113"/>
    </row>
    <row r="845" ht="12.75">
      <c r="E845" s="113"/>
    </row>
    <row r="846" ht="12.75">
      <c r="E846" s="113"/>
    </row>
    <row r="847" ht="12.75">
      <c r="E847" s="113"/>
    </row>
    <row r="848" ht="12.75">
      <c r="E848" s="113"/>
    </row>
    <row r="849" ht="12.75">
      <c r="E849" s="113"/>
    </row>
    <row r="850" ht="12.75">
      <c r="E850" s="113"/>
    </row>
    <row r="851" ht="12.75">
      <c r="E851" s="113"/>
    </row>
    <row r="852" ht="12.75">
      <c r="E852" s="113"/>
    </row>
    <row r="853" ht="12.75">
      <c r="E853" s="113"/>
    </row>
    <row r="854" ht="12.75">
      <c r="E854" s="113"/>
    </row>
    <row r="855" ht="12.75">
      <c r="E855" s="113"/>
    </row>
    <row r="856" ht="12.75">
      <c r="E856" s="113"/>
    </row>
    <row r="857" ht="12.75">
      <c r="E857" s="113"/>
    </row>
    <row r="858" ht="12.75">
      <c r="E858" s="113"/>
    </row>
    <row r="859" ht="12.75">
      <c r="E859" s="113"/>
    </row>
    <row r="860" ht="12.75">
      <c r="E860" s="113"/>
    </row>
    <row r="861" ht="12.75">
      <c r="E861" s="113"/>
    </row>
    <row r="862" ht="12.75">
      <c r="E862" s="113"/>
    </row>
    <row r="863" ht="12.75">
      <c r="E863" s="113"/>
    </row>
    <row r="864" ht="12.75">
      <c r="E864" s="113"/>
    </row>
    <row r="865" ht="12.75">
      <c r="E865" s="113"/>
    </row>
    <row r="866" ht="12.75">
      <c r="E866" s="113"/>
    </row>
    <row r="867" ht="12.75">
      <c r="E867" s="113"/>
    </row>
    <row r="868" ht="12.75">
      <c r="E868" s="113"/>
    </row>
    <row r="869" ht="12.75">
      <c r="E869" s="113"/>
    </row>
    <row r="870" ht="12.75">
      <c r="E870" s="113"/>
    </row>
    <row r="871" ht="12.75">
      <c r="E871" s="113"/>
    </row>
    <row r="872" ht="12.75">
      <c r="E872" s="113"/>
    </row>
    <row r="873" ht="12.75">
      <c r="E873" s="113"/>
    </row>
    <row r="874" ht="12.75">
      <c r="E874" s="113"/>
    </row>
    <row r="875" ht="12.75">
      <c r="E875" s="113"/>
    </row>
    <row r="876" ht="12.75">
      <c r="E876" s="113"/>
    </row>
    <row r="877" ht="12.75">
      <c r="E877" s="113"/>
    </row>
    <row r="878" ht="12.75">
      <c r="E878" s="113"/>
    </row>
    <row r="879" ht="12.75">
      <c r="E879" s="113"/>
    </row>
    <row r="880" ht="12.75">
      <c r="E880" s="113"/>
    </row>
    <row r="881" ht="12.75">
      <c r="E881" s="113"/>
    </row>
    <row r="882" ht="12.75">
      <c r="E882" s="113"/>
    </row>
    <row r="883" ht="12.75">
      <c r="E883" s="113"/>
    </row>
    <row r="884" ht="12.75">
      <c r="E884" s="113"/>
    </row>
    <row r="885" ht="12.75">
      <c r="E885" s="113"/>
    </row>
    <row r="886" ht="12.75">
      <c r="E886" s="113"/>
    </row>
    <row r="887" ht="12.75">
      <c r="E887" s="113"/>
    </row>
    <row r="888" ht="12.75">
      <c r="E888" s="113"/>
    </row>
    <row r="889" ht="12.75">
      <c r="E889" s="113"/>
    </row>
    <row r="890" ht="12.75">
      <c r="E890" s="113"/>
    </row>
    <row r="891" ht="12.75">
      <c r="E891" s="113"/>
    </row>
    <row r="892" ht="12.75">
      <c r="E892" s="113"/>
    </row>
    <row r="893" ht="12.75">
      <c r="E893" s="113"/>
    </row>
    <row r="894" ht="12.75">
      <c r="E894" s="113"/>
    </row>
    <row r="895" ht="12.75">
      <c r="E895" s="113"/>
    </row>
    <row r="896" ht="12.75">
      <c r="E896" s="113"/>
    </row>
    <row r="897" ht="12.75">
      <c r="E897" s="113"/>
    </row>
    <row r="898" ht="12.75">
      <c r="E898" s="113"/>
    </row>
    <row r="899" ht="12.75">
      <c r="E899" s="113"/>
    </row>
    <row r="900" ht="12.75">
      <c r="E900" s="113"/>
    </row>
    <row r="901" ht="12.75">
      <c r="E901" s="113"/>
    </row>
    <row r="902" ht="12.75">
      <c r="E902" s="113"/>
    </row>
    <row r="903" ht="12.75">
      <c r="E903" s="113"/>
    </row>
    <row r="904" ht="12.75">
      <c r="E904" s="113"/>
    </row>
    <row r="905" ht="12.75">
      <c r="E905" s="113"/>
    </row>
    <row r="906" ht="12.75">
      <c r="E906" s="113"/>
    </row>
    <row r="907" ht="12.75">
      <c r="E907" s="113"/>
    </row>
    <row r="908" ht="12.75">
      <c r="E908" s="113"/>
    </row>
    <row r="909" ht="12.75">
      <c r="E909" s="113"/>
    </row>
    <row r="910" ht="12.75">
      <c r="E910" s="113"/>
    </row>
    <row r="911" ht="12.75">
      <c r="E911" s="113"/>
    </row>
    <row r="912" ht="12.75">
      <c r="E912" s="113"/>
    </row>
    <row r="913" ht="12.75">
      <c r="E913" s="113"/>
    </row>
    <row r="914" ht="12.75">
      <c r="E914" s="113"/>
    </row>
    <row r="915" ht="12.75">
      <c r="E915" s="113"/>
    </row>
    <row r="916" ht="12.75">
      <c r="E916" s="113"/>
    </row>
    <row r="917" ht="12.75">
      <c r="E917" s="113"/>
    </row>
    <row r="918" ht="12.75">
      <c r="E918" s="113"/>
    </row>
    <row r="919" ht="12.75">
      <c r="E919" s="113"/>
    </row>
    <row r="920" ht="12.75">
      <c r="E920" s="113"/>
    </row>
    <row r="921" ht="12.75">
      <c r="E921" s="113"/>
    </row>
    <row r="922" ht="12.75">
      <c r="E922" s="113"/>
    </row>
    <row r="923" ht="12.75">
      <c r="E923" s="113"/>
    </row>
    <row r="924" ht="12.75">
      <c r="E924" s="113"/>
    </row>
    <row r="925" ht="12.75">
      <c r="E925" s="113"/>
    </row>
    <row r="926" ht="12.75">
      <c r="E926" s="113"/>
    </row>
    <row r="927" ht="12.75">
      <c r="E927" s="113"/>
    </row>
    <row r="928" ht="12.75">
      <c r="E928" s="113"/>
    </row>
    <row r="929" ht="12.75">
      <c r="E929" s="113"/>
    </row>
    <row r="930" ht="12.75">
      <c r="E930" s="113"/>
    </row>
    <row r="931" ht="12.75">
      <c r="E931" s="113"/>
    </row>
    <row r="932" ht="12.75">
      <c r="E932" s="113"/>
    </row>
    <row r="933" ht="12.75">
      <c r="E933" s="113"/>
    </row>
    <row r="934" ht="12.75">
      <c r="E934" s="113"/>
    </row>
    <row r="935" ht="12.75">
      <c r="E935" s="113"/>
    </row>
    <row r="936" ht="12.75">
      <c r="E936" s="113"/>
    </row>
    <row r="937" ht="12.75">
      <c r="E937" s="113"/>
    </row>
    <row r="938" ht="12.75">
      <c r="E938" s="113"/>
    </row>
    <row r="939" ht="12.75">
      <c r="E939" s="113"/>
    </row>
    <row r="940" ht="12.75">
      <c r="E940" s="113"/>
    </row>
    <row r="941" ht="12.75">
      <c r="E941" s="113"/>
    </row>
    <row r="942" ht="12.75">
      <c r="E942" s="113"/>
    </row>
    <row r="943" ht="12.75">
      <c r="E943" s="113"/>
    </row>
    <row r="944" ht="12.75">
      <c r="E944" s="113"/>
    </row>
    <row r="945" ht="12.75">
      <c r="E945" s="113"/>
    </row>
    <row r="946" ht="12.75">
      <c r="E946" s="113"/>
    </row>
    <row r="947" ht="12.75">
      <c r="E947" s="113"/>
    </row>
    <row r="948" ht="12.75">
      <c r="E948" s="113"/>
    </row>
    <row r="949" ht="12.75">
      <c r="E949" s="113"/>
    </row>
    <row r="950" ht="12.75">
      <c r="E950" s="113"/>
    </row>
    <row r="951" ht="12.75">
      <c r="E951" s="113"/>
    </row>
    <row r="952" ht="12.75">
      <c r="E952" s="113"/>
    </row>
    <row r="953" ht="12.75">
      <c r="E953" s="113"/>
    </row>
    <row r="954" ht="12.75">
      <c r="E954" s="113"/>
    </row>
    <row r="955" ht="12.75">
      <c r="E955" s="113"/>
    </row>
    <row r="956" ht="12.75">
      <c r="E956" s="113"/>
    </row>
    <row r="957" ht="12.75">
      <c r="E957" s="113"/>
    </row>
    <row r="958" ht="12.75">
      <c r="E958" s="113"/>
    </row>
    <row r="959" ht="12.75">
      <c r="E959" s="113"/>
    </row>
    <row r="960" ht="12.75">
      <c r="E960" s="113"/>
    </row>
    <row r="961" ht="12.75">
      <c r="E961" s="113"/>
    </row>
    <row r="962" ht="12.75">
      <c r="E962" s="113"/>
    </row>
    <row r="963" ht="12.75">
      <c r="E963" s="113"/>
    </row>
    <row r="964" ht="12.75">
      <c r="E964" s="113"/>
    </row>
    <row r="965" ht="12.75">
      <c r="E965" s="113"/>
    </row>
    <row r="966" ht="12.75">
      <c r="E966" s="113"/>
    </row>
    <row r="967" ht="12.75">
      <c r="E967" s="113"/>
    </row>
    <row r="968" ht="12.75">
      <c r="E968" s="113"/>
    </row>
    <row r="969" ht="12.75">
      <c r="E969" s="113"/>
    </row>
    <row r="970" ht="12.75">
      <c r="E970" s="113"/>
    </row>
    <row r="971" ht="12.75">
      <c r="E971" s="113"/>
    </row>
    <row r="972" ht="12.75">
      <c r="E972" s="113"/>
    </row>
    <row r="973" ht="12.75">
      <c r="E973" s="113"/>
    </row>
    <row r="974" ht="12.75">
      <c r="E974" s="113"/>
    </row>
    <row r="975" ht="12.75">
      <c r="E975" s="113"/>
    </row>
    <row r="976" ht="12.75">
      <c r="E976" s="113"/>
    </row>
    <row r="977" ht="12.75">
      <c r="E977" s="113"/>
    </row>
    <row r="978" ht="12.75">
      <c r="E978" s="113"/>
    </row>
    <row r="979" ht="12.75">
      <c r="E979" s="113"/>
    </row>
    <row r="980" ht="12.75">
      <c r="E980" s="113"/>
    </row>
    <row r="981" ht="12.75">
      <c r="E981" s="113"/>
    </row>
    <row r="982" ht="12.75">
      <c r="E982" s="113"/>
    </row>
    <row r="983" ht="12.75">
      <c r="E983" s="113"/>
    </row>
    <row r="984" ht="12.75">
      <c r="E984" s="113"/>
    </row>
    <row r="985" ht="12.75">
      <c r="E985" s="113"/>
    </row>
    <row r="986" ht="12.75">
      <c r="E986" s="113"/>
    </row>
    <row r="987" ht="12.75">
      <c r="E987" s="113"/>
    </row>
    <row r="988" ht="12.75">
      <c r="E988" s="113"/>
    </row>
    <row r="989" ht="12.75">
      <c r="E989" s="113"/>
    </row>
    <row r="990" ht="12.75">
      <c r="E990" s="113"/>
    </row>
    <row r="991" ht="12.75">
      <c r="E991" s="113"/>
    </row>
    <row r="992" ht="12.75">
      <c r="E992" s="113"/>
    </row>
    <row r="993" ht="12.75">
      <c r="E993" s="113"/>
    </row>
    <row r="994" ht="12.75">
      <c r="E994" s="113"/>
    </row>
    <row r="995" ht="12.75">
      <c r="E995" s="113"/>
    </row>
    <row r="996" ht="12.75">
      <c r="E996" s="113"/>
    </row>
    <row r="997" ht="12.75">
      <c r="E997" s="113"/>
    </row>
    <row r="998" ht="12.75">
      <c r="E998" s="113"/>
    </row>
    <row r="999" ht="12.75">
      <c r="E999" s="113"/>
    </row>
    <row r="1000" ht="12.75">
      <c r="E1000" s="113"/>
    </row>
    <row r="1001" ht="12.75">
      <c r="E1001" s="113"/>
    </row>
    <row r="1002" ht="12.75">
      <c r="E1002" s="113"/>
    </row>
    <row r="1003" ht="12.75">
      <c r="E1003" s="113"/>
    </row>
    <row r="1004" ht="12.75">
      <c r="E1004" s="113"/>
    </row>
    <row r="1005" ht="12.75">
      <c r="E1005" s="113"/>
    </row>
    <row r="1006" ht="12.75">
      <c r="E1006" s="113"/>
    </row>
    <row r="1007" ht="12.75">
      <c r="E1007" s="113"/>
    </row>
    <row r="1008" ht="12.75">
      <c r="E1008" s="113"/>
    </row>
    <row r="1009" ht="12.75">
      <c r="E1009" s="113"/>
    </row>
    <row r="1010" ht="12.75">
      <c r="E1010" s="113"/>
    </row>
    <row r="1011" ht="12.75">
      <c r="E1011" s="113"/>
    </row>
    <row r="1012" ht="12.75">
      <c r="E1012" s="113"/>
    </row>
    <row r="1013" ht="12.75">
      <c r="E1013" s="113"/>
    </row>
    <row r="1014" ht="12.75">
      <c r="E1014" s="113"/>
    </row>
    <row r="1015" ht="12.75">
      <c r="E1015" s="113"/>
    </row>
    <row r="1016" ht="12.75">
      <c r="E1016" s="113"/>
    </row>
    <row r="1017" ht="12.75">
      <c r="E1017" s="113"/>
    </row>
    <row r="1018" ht="12.75">
      <c r="E1018" s="113"/>
    </row>
    <row r="1019" ht="12.75">
      <c r="E1019" s="113"/>
    </row>
    <row r="1020" ht="12.75">
      <c r="E1020" s="113"/>
    </row>
    <row r="1021" ht="12.75">
      <c r="E1021" s="113"/>
    </row>
    <row r="1022" ht="12.75">
      <c r="E1022" s="113"/>
    </row>
    <row r="1023" ht="12.75">
      <c r="E1023" s="113"/>
    </row>
    <row r="1024" ht="12.75">
      <c r="E1024" s="113"/>
    </row>
    <row r="1025" ht="12.75">
      <c r="E1025" s="113"/>
    </row>
    <row r="1026" ht="12.75">
      <c r="E1026" s="113"/>
    </row>
    <row r="1027" ht="12.75">
      <c r="E1027" s="113"/>
    </row>
    <row r="1028" ht="12.75">
      <c r="E1028" s="113"/>
    </row>
    <row r="1029" ht="12.75">
      <c r="E1029" s="113"/>
    </row>
    <row r="1030" ht="12.75">
      <c r="E1030" s="113"/>
    </row>
    <row r="1031" ht="12.75">
      <c r="E1031" s="113"/>
    </row>
    <row r="1032" ht="12.75">
      <c r="E1032" s="113"/>
    </row>
    <row r="1033" ht="12.75">
      <c r="E1033" s="113"/>
    </row>
    <row r="1034" ht="12.75">
      <c r="E1034" s="113"/>
    </row>
    <row r="1035" ht="12.75">
      <c r="E1035" s="113"/>
    </row>
    <row r="1036" ht="12.75">
      <c r="E1036" s="113"/>
    </row>
    <row r="1037" ht="12.75">
      <c r="E1037" s="113"/>
    </row>
    <row r="1038" ht="12.75">
      <c r="E1038" s="113"/>
    </row>
    <row r="1039" ht="12.75">
      <c r="E1039" s="113"/>
    </row>
    <row r="1040" ht="12.75">
      <c r="E1040" s="113"/>
    </row>
    <row r="1041" ht="12.75">
      <c r="E1041" s="113"/>
    </row>
    <row r="1042" ht="12.75">
      <c r="E1042" s="113"/>
    </row>
    <row r="1043" ht="12.75">
      <c r="E1043" s="113"/>
    </row>
    <row r="1044" ht="12.75">
      <c r="E1044" s="113"/>
    </row>
    <row r="1045" ht="12.75">
      <c r="E1045" s="113"/>
    </row>
    <row r="1046" ht="12.75">
      <c r="E1046" s="113"/>
    </row>
    <row r="1047" ht="12.75">
      <c r="E1047" s="113"/>
    </row>
    <row r="1048" ht="12.75">
      <c r="E1048" s="113"/>
    </row>
    <row r="1049" ht="12.75">
      <c r="E1049" s="113"/>
    </row>
    <row r="1050" ht="12.75">
      <c r="E1050" s="113"/>
    </row>
    <row r="1051" ht="12.75">
      <c r="E1051" s="113"/>
    </row>
    <row r="1052" ht="12.75">
      <c r="E1052" s="113"/>
    </row>
    <row r="1053" ht="12.75">
      <c r="E1053" s="113"/>
    </row>
    <row r="1054" ht="12.75">
      <c r="E1054" s="113"/>
    </row>
    <row r="1055" ht="12.75">
      <c r="E1055" s="113"/>
    </row>
    <row r="1056" ht="12.75">
      <c r="E1056" s="113"/>
    </row>
    <row r="1057" ht="12.75">
      <c r="E1057" s="113"/>
    </row>
    <row r="1058" ht="12.75">
      <c r="E1058" s="113"/>
    </row>
    <row r="1059" ht="12.75">
      <c r="E1059" s="113"/>
    </row>
    <row r="1060" ht="12.75">
      <c r="E1060" s="113"/>
    </row>
    <row r="1061" ht="12.75">
      <c r="E1061" s="113"/>
    </row>
    <row r="1062" ht="12.75">
      <c r="E1062" s="113"/>
    </row>
    <row r="1063" ht="12.75">
      <c r="E1063" s="113"/>
    </row>
    <row r="1064" ht="12.75">
      <c r="E1064" s="113"/>
    </row>
    <row r="1065" ht="12.75">
      <c r="E1065" s="113"/>
    </row>
    <row r="1066" ht="12.75">
      <c r="E1066" s="113"/>
    </row>
    <row r="1067" ht="12.75">
      <c r="E1067" s="113"/>
    </row>
    <row r="1068" ht="12.75">
      <c r="E1068" s="113"/>
    </row>
    <row r="1069" ht="12.75">
      <c r="E1069" s="113"/>
    </row>
    <row r="1070" ht="12.75">
      <c r="E1070" s="113"/>
    </row>
    <row r="1071" ht="12.75">
      <c r="E1071" s="113"/>
    </row>
    <row r="1072" ht="12.75">
      <c r="E1072" s="113"/>
    </row>
    <row r="1073" ht="12.75">
      <c r="E1073" s="113"/>
    </row>
    <row r="1074" ht="12.75">
      <c r="E1074" s="113"/>
    </row>
    <row r="1075" ht="12.75">
      <c r="E1075" s="113"/>
    </row>
    <row r="1076" ht="12.75">
      <c r="E1076" s="113"/>
    </row>
    <row r="1077" ht="12.75">
      <c r="E1077" s="113"/>
    </row>
    <row r="1078" ht="12.75">
      <c r="E1078" s="113"/>
    </row>
    <row r="1079" ht="12.75">
      <c r="E1079" s="113"/>
    </row>
    <row r="1080" ht="12.75">
      <c r="E1080" s="113"/>
    </row>
    <row r="1081" ht="12.75">
      <c r="E1081" s="113"/>
    </row>
    <row r="1082" ht="12.75">
      <c r="E1082" s="113"/>
    </row>
    <row r="1083" ht="12.75">
      <c r="E1083" s="113"/>
    </row>
    <row r="1084" ht="12.75">
      <c r="E1084" s="113"/>
    </row>
    <row r="1085" ht="12.75">
      <c r="E1085" s="113"/>
    </row>
    <row r="1086" ht="12.75">
      <c r="E1086" s="113"/>
    </row>
    <row r="1087" ht="12.75">
      <c r="E1087" s="113"/>
    </row>
    <row r="1088" ht="12.75">
      <c r="E1088" s="113"/>
    </row>
    <row r="1089" ht="12.75">
      <c r="E1089" s="113"/>
    </row>
    <row r="1090" ht="12.75">
      <c r="E1090" s="113"/>
    </row>
    <row r="1091" ht="12.75">
      <c r="E1091" s="113"/>
    </row>
    <row r="1092" ht="12.75">
      <c r="E1092" s="113"/>
    </row>
    <row r="1093" ht="12.75">
      <c r="E1093" s="113"/>
    </row>
    <row r="1094" ht="12.75">
      <c r="E1094" s="113"/>
    </row>
    <row r="1095" ht="12.75">
      <c r="E1095" s="113"/>
    </row>
    <row r="1096" ht="12.75">
      <c r="E1096" s="113"/>
    </row>
    <row r="1097" ht="12.75">
      <c r="E1097" s="113"/>
    </row>
    <row r="1098" ht="12.75">
      <c r="E1098" s="113"/>
    </row>
    <row r="1099" ht="12.75">
      <c r="E1099" s="113"/>
    </row>
    <row r="1100" ht="12.75">
      <c r="E1100" s="113"/>
    </row>
    <row r="1101" ht="12.75">
      <c r="E1101" s="113"/>
    </row>
    <row r="1102" ht="12.75">
      <c r="E1102" s="113"/>
    </row>
    <row r="1103" ht="12.75">
      <c r="E1103" s="113"/>
    </row>
    <row r="1104" ht="12.75">
      <c r="E1104" s="113"/>
    </row>
    <row r="1105" ht="12.75">
      <c r="E1105" s="113"/>
    </row>
    <row r="1106" ht="12.75">
      <c r="E1106" s="113"/>
    </row>
    <row r="1107" ht="12.75">
      <c r="E1107" s="113"/>
    </row>
    <row r="1108" ht="12.75">
      <c r="E1108" s="113"/>
    </row>
    <row r="1109" ht="12.75">
      <c r="E1109" s="113"/>
    </row>
    <row r="1110" ht="12.75">
      <c r="E1110" s="113"/>
    </row>
    <row r="1111" ht="12.75">
      <c r="E1111" s="113"/>
    </row>
    <row r="1112" ht="12.75">
      <c r="E1112" s="113"/>
    </row>
    <row r="1113" ht="12.75">
      <c r="E1113" s="113"/>
    </row>
    <row r="1114" ht="12.75">
      <c r="E1114" s="113"/>
    </row>
    <row r="1115" ht="12.75">
      <c r="E1115" s="113"/>
    </row>
    <row r="1116" ht="12.75">
      <c r="E1116" s="113"/>
    </row>
    <row r="1117" ht="12.75">
      <c r="E1117" s="113"/>
    </row>
    <row r="1118" ht="12.75">
      <c r="E1118" s="113"/>
    </row>
    <row r="1119" ht="12.75">
      <c r="E1119" s="113"/>
    </row>
    <row r="1120" ht="12.75">
      <c r="E1120" s="113"/>
    </row>
    <row r="1121" ht="12.75">
      <c r="E1121" s="113"/>
    </row>
    <row r="1122" ht="12.75">
      <c r="E1122" s="113"/>
    </row>
    <row r="1123" ht="12.75">
      <c r="E1123" s="113"/>
    </row>
    <row r="1124" ht="12.75">
      <c r="E1124" s="113"/>
    </row>
    <row r="1125" ht="12.75">
      <c r="E1125" s="113"/>
    </row>
    <row r="1126" ht="12.75">
      <c r="E1126" s="113"/>
    </row>
    <row r="1127" ht="12.75">
      <c r="E1127" s="113"/>
    </row>
    <row r="1128" ht="12.75">
      <c r="E1128" s="113"/>
    </row>
    <row r="1129" ht="12.75">
      <c r="E1129" s="113"/>
    </row>
    <row r="1130" ht="12.75">
      <c r="E1130" s="113"/>
    </row>
    <row r="1131" ht="12.75">
      <c r="E1131" s="113"/>
    </row>
    <row r="1132" ht="12.75">
      <c r="E1132" s="113"/>
    </row>
    <row r="1133" ht="12.75">
      <c r="E1133" s="113"/>
    </row>
    <row r="1134" ht="12.75">
      <c r="E1134" s="113"/>
    </row>
    <row r="1135" ht="12.75">
      <c r="E1135" s="113"/>
    </row>
    <row r="1136" ht="12.75">
      <c r="E1136" s="113"/>
    </row>
    <row r="1137" ht="12.75">
      <c r="E1137" s="113"/>
    </row>
    <row r="1138" ht="12.75">
      <c r="E1138" s="113"/>
    </row>
    <row r="1139" ht="12.75">
      <c r="E1139" s="113"/>
    </row>
    <row r="1140" ht="12.75">
      <c r="E1140" s="113"/>
    </row>
    <row r="1141" ht="12.75">
      <c r="E1141" s="113"/>
    </row>
    <row r="1142" ht="12.75">
      <c r="E1142" s="113"/>
    </row>
    <row r="1143" ht="12.75">
      <c r="E1143" s="113"/>
    </row>
    <row r="1144" ht="12.75">
      <c r="E1144" s="113"/>
    </row>
    <row r="1145" ht="12.75">
      <c r="E1145" s="113"/>
    </row>
    <row r="1146" ht="12.75">
      <c r="E1146" s="113"/>
    </row>
    <row r="1147" ht="12.75">
      <c r="E1147" s="113"/>
    </row>
    <row r="1148" ht="12.75">
      <c r="E1148" s="113"/>
    </row>
    <row r="1149" ht="12.75">
      <c r="E1149" s="113"/>
    </row>
    <row r="1150" ht="12.75">
      <c r="E1150" s="113"/>
    </row>
    <row r="1151" ht="12.75">
      <c r="E1151" s="113"/>
    </row>
    <row r="1152" ht="12.75">
      <c r="E1152" s="113"/>
    </row>
    <row r="1153" ht="12.75">
      <c r="E1153" s="113"/>
    </row>
    <row r="1154" ht="12.75">
      <c r="E1154" s="113"/>
    </row>
    <row r="1155" ht="12.75">
      <c r="E1155" s="113"/>
    </row>
    <row r="1156" ht="12.75">
      <c r="E1156" s="113"/>
    </row>
    <row r="1157" ht="12.75">
      <c r="E1157" s="113"/>
    </row>
    <row r="1158" ht="12.75">
      <c r="E1158" s="113"/>
    </row>
    <row r="1159" ht="12.75">
      <c r="E1159" s="113"/>
    </row>
    <row r="1160" ht="12.75">
      <c r="E1160" s="113"/>
    </row>
    <row r="1161" ht="12.75">
      <c r="E1161" s="113"/>
    </row>
    <row r="1162" ht="12.75">
      <c r="E1162" s="113"/>
    </row>
    <row r="1163" ht="12.75">
      <c r="E1163" s="113"/>
    </row>
    <row r="1164" ht="12.75">
      <c r="E1164" s="113"/>
    </row>
    <row r="1165" ht="12.75">
      <c r="E1165" s="113"/>
    </row>
    <row r="1166" ht="12.75">
      <c r="E1166" s="113"/>
    </row>
    <row r="1167" ht="12.75">
      <c r="E1167" s="113"/>
    </row>
    <row r="1168" ht="12.75">
      <c r="E1168" s="113"/>
    </row>
    <row r="1169" ht="12.75">
      <c r="E1169" s="113"/>
    </row>
    <row r="1170" ht="12.75">
      <c r="E1170" s="113"/>
    </row>
    <row r="1171" ht="12.75">
      <c r="E1171" s="113"/>
    </row>
    <row r="1172" ht="12.75">
      <c r="E1172" s="113"/>
    </row>
    <row r="1173" ht="12.75">
      <c r="E1173" s="113"/>
    </row>
    <row r="1174" ht="12.75">
      <c r="E1174" s="113"/>
    </row>
    <row r="1175" ht="12.75">
      <c r="E1175" s="113"/>
    </row>
    <row r="1176" ht="12.75">
      <c r="E1176" s="113"/>
    </row>
    <row r="1177" ht="12.75">
      <c r="E1177" s="113"/>
    </row>
    <row r="1178" ht="12.75">
      <c r="E1178" s="113"/>
    </row>
    <row r="1179" ht="12.75">
      <c r="E1179" s="113"/>
    </row>
    <row r="1180" ht="12.75">
      <c r="E1180" s="113"/>
    </row>
    <row r="1181" ht="12.75">
      <c r="E1181" s="113"/>
    </row>
    <row r="1182" ht="12.75">
      <c r="E1182" s="113"/>
    </row>
    <row r="1183" ht="12.75">
      <c r="E1183" s="113"/>
    </row>
    <row r="1184" ht="12.75">
      <c r="E1184" s="113"/>
    </row>
    <row r="1185" ht="12.75">
      <c r="E1185" s="113"/>
    </row>
    <row r="1186" ht="12.75">
      <c r="E1186" s="113"/>
    </row>
    <row r="1187" ht="12.75">
      <c r="E1187" s="113"/>
    </row>
    <row r="1188" ht="12.75">
      <c r="E1188" s="113"/>
    </row>
    <row r="1189" ht="12.75">
      <c r="E1189" s="113"/>
    </row>
    <row r="1190" ht="12.75">
      <c r="E1190" s="113"/>
    </row>
    <row r="1191" ht="12.75">
      <c r="E1191" s="113"/>
    </row>
    <row r="1192" ht="12.75">
      <c r="E1192" s="113"/>
    </row>
    <row r="1193" ht="12.75">
      <c r="E1193" s="113"/>
    </row>
    <row r="1194" ht="12.75">
      <c r="E1194" s="113"/>
    </row>
    <row r="1195" ht="12.75">
      <c r="E1195" s="113"/>
    </row>
    <row r="1196" ht="12.75">
      <c r="E1196" s="113"/>
    </row>
    <row r="1197" ht="12.75">
      <c r="E1197" s="113"/>
    </row>
    <row r="1198" ht="12.75">
      <c r="E1198" s="113"/>
    </row>
    <row r="1199" ht="12.75">
      <c r="E1199" s="113"/>
    </row>
    <row r="1200" ht="12.75">
      <c r="E1200" s="113"/>
    </row>
    <row r="1201" ht="12.75">
      <c r="E1201" s="113"/>
    </row>
    <row r="1202" ht="12.75">
      <c r="E1202" s="113"/>
    </row>
    <row r="1203" ht="12.75">
      <c r="E1203" s="113"/>
    </row>
    <row r="1204" ht="12.75">
      <c r="E1204" s="113"/>
    </row>
    <row r="1205" ht="12.75">
      <c r="E1205" s="113"/>
    </row>
    <row r="1206" ht="12.75">
      <c r="E1206" s="113"/>
    </row>
    <row r="1207" ht="12.75">
      <c r="E1207" s="113"/>
    </row>
    <row r="1208" ht="12.75">
      <c r="E1208" s="113"/>
    </row>
    <row r="1209" ht="12.75">
      <c r="E1209" s="113"/>
    </row>
    <row r="1210" ht="12.75">
      <c r="E1210" s="113"/>
    </row>
    <row r="1211" ht="12.75">
      <c r="E1211" s="113"/>
    </row>
    <row r="1212" ht="12.75">
      <c r="E1212" s="113"/>
    </row>
    <row r="1213" ht="12.75">
      <c r="E1213" s="113"/>
    </row>
    <row r="1214" ht="12.75">
      <c r="E1214" s="113"/>
    </row>
    <row r="1215" ht="12.75">
      <c r="E1215" s="113"/>
    </row>
    <row r="1216" ht="12.75">
      <c r="E1216" s="113"/>
    </row>
    <row r="1217" ht="12.75">
      <c r="E1217" s="113"/>
    </row>
    <row r="1218" ht="12.75">
      <c r="E1218" s="113"/>
    </row>
    <row r="1219" ht="12.75">
      <c r="E1219" s="113"/>
    </row>
    <row r="1220" ht="12.75">
      <c r="E1220" s="113"/>
    </row>
    <row r="1221" ht="12.75">
      <c r="E1221" s="113"/>
    </row>
    <row r="1222" ht="12.75">
      <c r="E1222" s="113"/>
    </row>
    <row r="1223" ht="12.75">
      <c r="E1223" s="113"/>
    </row>
    <row r="1224" ht="12.75">
      <c r="E1224" s="113"/>
    </row>
    <row r="1225" ht="12.75">
      <c r="E1225" s="113"/>
    </row>
    <row r="1226" ht="12.75">
      <c r="E1226" s="113"/>
    </row>
    <row r="1227" ht="12.75">
      <c r="E1227" s="113"/>
    </row>
    <row r="1228" ht="12.75">
      <c r="E1228" s="113"/>
    </row>
    <row r="1229" ht="12.75">
      <c r="E1229" s="113"/>
    </row>
    <row r="1230" ht="12.75">
      <c r="E1230" s="113"/>
    </row>
    <row r="1231" ht="12.75">
      <c r="E1231" s="113"/>
    </row>
    <row r="1232" ht="12.75">
      <c r="E1232" s="113"/>
    </row>
    <row r="1233" ht="12.75">
      <c r="E1233" s="113"/>
    </row>
    <row r="1234" ht="12.75">
      <c r="E1234" s="113"/>
    </row>
    <row r="1235" ht="12.75">
      <c r="E1235" s="113"/>
    </row>
    <row r="1236" ht="12.75">
      <c r="E1236" s="113"/>
    </row>
    <row r="1237" ht="12.75">
      <c r="E1237" s="113"/>
    </row>
    <row r="1238" ht="12.75">
      <c r="E1238" s="113"/>
    </row>
    <row r="1239" ht="12.75">
      <c r="E1239" s="113"/>
    </row>
    <row r="1240" ht="12.75">
      <c r="E1240" s="113"/>
    </row>
    <row r="1241" ht="12.75">
      <c r="E1241" s="113"/>
    </row>
    <row r="1242" ht="12.75">
      <c r="E1242" s="113"/>
    </row>
    <row r="1243" ht="12.75">
      <c r="E1243" s="113"/>
    </row>
    <row r="1244" ht="12.75">
      <c r="E1244" s="113"/>
    </row>
    <row r="1245" ht="12.75">
      <c r="E1245" s="113"/>
    </row>
    <row r="1246" ht="12.75">
      <c r="E1246" s="113"/>
    </row>
    <row r="1247" ht="12.75">
      <c r="E1247" s="113"/>
    </row>
    <row r="1248" ht="12.75">
      <c r="E1248" s="113"/>
    </row>
    <row r="1249" ht="12.75">
      <c r="E1249" s="113"/>
    </row>
    <row r="1250" ht="12.75">
      <c r="E1250" s="113"/>
    </row>
    <row r="1251" ht="12.75">
      <c r="E1251" s="113"/>
    </row>
    <row r="1252" ht="12.75">
      <c r="E1252" s="113"/>
    </row>
    <row r="1253" ht="12.75">
      <c r="E1253" s="113"/>
    </row>
    <row r="1254" ht="12.75">
      <c r="E1254" s="113"/>
    </row>
    <row r="1255" ht="12.75">
      <c r="E1255" s="113"/>
    </row>
    <row r="1256" ht="12.75">
      <c r="E1256" s="113"/>
    </row>
    <row r="1257" ht="12.75">
      <c r="E1257" s="113"/>
    </row>
    <row r="1258" ht="12.75">
      <c r="E1258" s="113"/>
    </row>
    <row r="1259" ht="12.75">
      <c r="E1259" s="113"/>
    </row>
    <row r="1260" ht="12.75">
      <c r="E1260" s="113"/>
    </row>
    <row r="1261" ht="12.75">
      <c r="E1261" s="113"/>
    </row>
    <row r="1262" ht="12.75">
      <c r="E1262" s="113"/>
    </row>
    <row r="1263" ht="12.75">
      <c r="E1263" s="113"/>
    </row>
    <row r="1264" ht="12.75">
      <c r="E1264" s="113"/>
    </row>
    <row r="1265" ht="12.75">
      <c r="E1265" s="113"/>
    </row>
    <row r="1266" ht="12.75">
      <c r="E1266" s="113"/>
    </row>
    <row r="1267" ht="12.75">
      <c r="E1267" s="113"/>
    </row>
    <row r="1268" ht="12.75">
      <c r="E1268" s="113"/>
    </row>
    <row r="1269" ht="12.75">
      <c r="E1269" s="113"/>
    </row>
    <row r="1270" ht="12.75">
      <c r="E1270" s="113"/>
    </row>
    <row r="1271" ht="12.75">
      <c r="E1271" s="113"/>
    </row>
    <row r="1272" ht="12.75">
      <c r="E1272" s="113"/>
    </row>
    <row r="1273" ht="12.75">
      <c r="E1273" s="113"/>
    </row>
    <row r="1274" ht="12.75">
      <c r="E1274" s="113"/>
    </row>
    <row r="1275" ht="12.75">
      <c r="E1275" s="113"/>
    </row>
    <row r="1276" ht="12.75">
      <c r="E1276" s="113"/>
    </row>
    <row r="1277" ht="12.75">
      <c r="E1277" s="113"/>
    </row>
    <row r="1278" ht="12.75">
      <c r="E1278" s="113"/>
    </row>
    <row r="1279" ht="12.75">
      <c r="E1279" s="113"/>
    </row>
    <row r="1280" ht="12.75">
      <c r="E1280" s="113"/>
    </row>
    <row r="1281" ht="12.75">
      <c r="E1281" s="113"/>
    </row>
    <row r="1282" ht="12.75">
      <c r="E1282" s="113"/>
    </row>
    <row r="1283" ht="12.75">
      <c r="E1283" s="113"/>
    </row>
    <row r="1284" ht="12.75">
      <c r="E1284" s="113"/>
    </row>
    <row r="1285" ht="12.75">
      <c r="E1285" s="113"/>
    </row>
    <row r="1286" ht="12.75">
      <c r="E1286" s="113"/>
    </row>
    <row r="1287" ht="12.75">
      <c r="E1287" s="113"/>
    </row>
    <row r="1288" ht="12.75">
      <c r="E1288" s="113"/>
    </row>
    <row r="1289" ht="12.75">
      <c r="E1289" s="113"/>
    </row>
    <row r="1290" ht="12.75">
      <c r="E1290" s="113"/>
    </row>
    <row r="1291" ht="12.75">
      <c r="E1291" s="113"/>
    </row>
    <row r="1292" ht="12.75">
      <c r="E1292" s="113"/>
    </row>
    <row r="1293" ht="12.75">
      <c r="E1293" s="113"/>
    </row>
    <row r="1294" ht="12.75">
      <c r="E1294" s="113"/>
    </row>
    <row r="1295" ht="12.75">
      <c r="E1295" s="113"/>
    </row>
    <row r="1296" ht="12.75">
      <c r="E1296" s="113"/>
    </row>
    <row r="1297" ht="12.75">
      <c r="E1297" s="113"/>
    </row>
    <row r="1298" ht="12.75">
      <c r="E1298" s="113"/>
    </row>
    <row r="1299" ht="12.75">
      <c r="E1299" s="113"/>
    </row>
    <row r="1300" ht="12.75">
      <c r="E1300" s="113"/>
    </row>
    <row r="1301" ht="12.75">
      <c r="E1301" s="113"/>
    </row>
    <row r="1302" ht="12.75">
      <c r="E1302" s="113"/>
    </row>
    <row r="1303" ht="12.75">
      <c r="E1303" s="113"/>
    </row>
    <row r="1304" ht="12.75">
      <c r="E1304" s="113"/>
    </row>
    <row r="1305" ht="12.75">
      <c r="E1305" s="113"/>
    </row>
    <row r="1306" ht="12.75">
      <c r="E1306" s="113"/>
    </row>
    <row r="1307" ht="12.75">
      <c r="E1307" s="113"/>
    </row>
    <row r="1308" ht="12.75">
      <c r="E1308" s="113"/>
    </row>
    <row r="1309" ht="12.75">
      <c r="E1309" s="113"/>
    </row>
    <row r="1310" ht="12.75">
      <c r="E1310" s="113"/>
    </row>
    <row r="1311" ht="12.75">
      <c r="E1311" s="113"/>
    </row>
    <row r="1312" ht="12.75">
      <c r="E1312" s="113"/>
    </row>
    <row r="1313" ht="12.75">
      <c r="E1313" s="113"/>
    </row>
    <row r="1314" ht="12.75">
      <c r="E1314" s="113"/>
    </row>
    <row r="1315" ht="12.75">
      <c r="E1315" s="113"/>
    </row>
    <row r="1316" ht="12.75">
      <c r="E1316" s="113"/>
    </row>
    <row r="1317" ht="12.75">
      <c r="E1317" s="113"/>
    </row>
    <row r="1318" ht="12.75">
      <c r="E1318" s="113"/>
    </row>
    <row r="1319" ht="12.75">
      <c r="E1319" s="113"/>
    </row>
    <row r="1320" ht="12.75">
      <c r="E1320" s="113"/>
    </row>
    <row r="1321" ht="12.75">
      <c r="E1321" s="113"/>
    </row>
    <row r="1322" ht="12.75">
      <c r="E1322" s="113"/>
    </row>
    <row r="1323" ht="12.75">
      <c r="E1323" s="113"/>
    </row>
    <row r="1324" ht="12.75">
      <c r="E1324" s="113"/>
    </row>
    <row r="1325" ht="12.75">
      <c r="E1325" s="113"/>
    </row>
    <row r="1326" ht="12.75">
      <c r="E1326" s="113"/>
    </row>
    <row r="1327" ht="12.75">
      <c r="E1327" s="113"/>
    </row>
    <row r="1328" ht="12.75">
      <c r="E1328" s="113"/>
    </row>
    <row r="1329" ht="12.75">
      <c r="E1329" s="113"/>
    </row>
    <row r="1330" ht="12.75">
      <c r="E1330" s="113"/>
    </row>
    <row r="1331" ht="12.75">
      <c r="E1331" s="113"/>
    </row>
    <row r="1332" ht="12.75">
      <c r="E1332" s="113"/>
    </row>
    <row r="1333" ht="12.75">
      <c r="E1333" s="113"/>
    </row>
    <row r="1334" ht="12.75">
      <c r="E1334" s="113"/>
    </row>
    <row r="1335" ht="12.75">
      <c r="E1335" s="113"/>
    </row>
    <row r="1336" ht="12.75">
      <c r="E1336" s="113"/>
    </row>
    <row r="1337" ht="12.75">
      <c r="E1337" s="113"/>
    </row>
    <row r="1338" ht="12.75">
      <c r="E1338" s="113"/>
    </row>
    <row r="1339" ht="12.75">
      <c r="E1339" s="113"/>
    </row>
    <row r="1340" ht="12.75">
      <c r="E1340" s="113"/>
    </row>
    <row r="1341" ht="12.75">
      <c r="E1341" s="113"/>
    </row>
    <row r="1342" ht="12.75">
      <c r="E1342" s="113"/>
    </row>
    <row r="1343" ht="12.75">
      <c r="E1343" s="113"/>
    </row>
    <row r="1344" ht="12.75">
      <c r="E1344" s="113"/>
    </row>
    <row r="1345" ht="12.75">
      <c r="E1345" s="113"/>
    </row>
    <row r="1346" ht="12.75">
      <c r="E1346" s="113"/>
    </row>
    <row r="1347" ht="12.75">
      <c r="E1347" s="113"/>
    </row>
    <row r="1348" ht="12.75">
      <c r="E1348" s="113"/>
    </row>
    <row r="1349" ht="12.75">
      <c r="E1349" s="113"/>
    </row>
    <row r="1350" ht="12.75">
      <c r="E1350" s="113"/>
    </row>
    <row r="1351" ht="12.75">
      <c r="E1351" s="113"/>
    </row>
    <row r="1352" ht="12.75">
      <c r="E1352" s="113"/>
    </row>
    <row r="1353" ht="12.75">
      <c r="E1353" s="113"/>
    </row>
    <row r="1354" ht="12.75">
      <c r="E1354" s="113"/>
    </row>
    <row r="1355" ht="12.75">
      <c r="E1355" s="113"/>
    </row>
    <row r="1356" ht="12.75">
      <c r="E1356" s="113"/>
    </row>
    <row r="1357" ht="12.75">
      <c r="E1357" s="113"/>
    </row>
    <row r="1358" ht="12.75">
      <c r="E1358" s="113"/>
    </row>
    <row r="1359" ht="12.75">
      <c r="E1359" s="113"/>
    </row>
    <row r="1360" ht="12.75">
      <c r="E1360" s="113"/>
    </row>
    <row r="1361" ht="12.75">
      <c r="E1361" s="113"/>
    </row>
    <row r="1362" ht="12.75">
      <c r="E1362" s="113"/>
    </row>
    <row r="1363" ht="12.75">
      <c r="E1363" s="113"/>
    </row>
    <row r="1364" ht="12.75">
      <c r="E1364" s="113"/>
    </row>
    <row r="1365" ht="12.75">
      <c r="E1365" s="113"/>
    </row>
    <row r="1366" ht="12.75">
      <c r="E1366" s="113"/>
    </row>
    <row r="1367" ht="12.75">
      <c r="E1367" s="113"/>
    </row>
    <row r="1368" ht="12.75">
      <c r="E1368" s="113"/>
    </row>
    <row r="1369" ht="12.75">
      <c r="E1369" s="113"/>
    </row>
    <row r="1370" ht="12.75">
      <c r="E1370" s="113"/>
    </row>
    <row r="1371" ht="12.75">
      <c r="E1371" s="113"/>
    </row>
    <row r="1372" ht="12.75">
      <c r="E1372" s="113"/>
    </row>
    <row r="1373" ht="12.75">
      <c r="E1373" s="113"/>
    </row>
    <row r="1374" ht="12.75">
      <c r="E1374" s="113"/>
    </row>
    <row r="1375" ht="12.75">
      <c r="E1375" s="113"/>
    </row>
    <row r="1376" ht="12.75">
      <c r="E1376" s="113"/>
    </row>
    <row r="1377" ht="12.75">
      <c r="E1377" s="113"/>
    </row>
    <row r="1378" ht="12.75">
      <c r="E1378" s="113"/>
    </row>
    <row r="1379" ht="12.75">
      <c r="E1379" s="113"/>
    </row>
    <row r="1380" ht="12.75">
      <c r="E1380" s="113"/>
    </row>
    <row r="1381" ht="12.75">
      <c r="E1381" s="113"/>
    </row>
    <row r="1382" ht="12.75">
      <c r="E1382" s="113"/>
    </row>
    <row r="1383" ht="12.75">
      <c r="E1383" s="113"/>
    </row>
    <row r="1384" ht="12.75">
      <c r="E1384" s="113"/>
    </row>
    <row r="1385" ht="12.75">
      <c r="E1385" s="113"/>
    </row>
    <row r="1386" ht="12.75">
      <c r="E1386" s="113"/>
    </row>
    <row r="1387" ht="12.75">
      <c r="E1387" s="113"/>
    </row>
    <row r="1388" ht="12.75">
      <c r="E1388" s="113"/>
    </row>
    <row r="1389" ht="12.75">
      <c r="E1389" s="113"/>
    </row>
    <row r="1390" ht="12.75">
      <c r="E1390" s="113"/>
    </row>
    <row r="1391" ht="12.75">
      <c r="E1391" s="113"/>
    </row>
    <row r="1392" ht="12.75">
      <c r="E1392" s="113"/>
    </row>
    <row r="1393" ht="12.75">
      <c r="E1393" s="113"/>
    </row>
    <row r="1394" ht="12.75">
      <c r="E1394" s="113"/>
    </row>
    <row r="1395" ht="12.75">
      <c r="E1395" s="113"/>
    </row>
    <row r="1396" ht="12.75">
      <c r="E1396" s="113"/>
    </row>
    <row r="1397" ht="12.75">
      <c r="E1397" s="113"/>
    </row>
    <row r="1398" ht="12.75">
      <c r="E1398" s="113"/>
    </row>
    <row r="1399" ht="12.75">
      <c r="E1399" s="113"/>
    </row>
    <row r="1400" ht="12.75">
      <c r="E1400" s="113"/>
    </row>
    <row r="1401" ht="12.75">
      <c r="E1401" s="113"/>
    </row>
    <row r="1402" ht="12.75">
      <c r="E1402" s="113"/>
    </row>
    <row r="1403" ht="12.75">
      <c r="E1403" s="113"/>
    </row>
    <row r="1404" ht="12.75">
      <c r="E1404" s="113"/>
    </row>
    <row r="1405" ht="12.75">
      <c r="E1405" s="113"/>
    </row>
    <row r="1406" ht="12.75">
      <c r="E1406" s="113"/>
    </row>
    <row r="1407" ht="12.75">
      <c r="E1407" s="113"/>
    </row>
    <row r="1408" ht="12.75">
      <c r="E1408" s="113"/>
    </row>
    <row r="1409" ht="12.75">
      <c r="E1409" s="113"/>
    </row>
    <row r="1410" ht="12.75">
      <c r="E1410" s="113"/>
    </row>
    <row r="1411" ht="12.75">
      <c r="E1411" s="113"/>
    </row>
    <row r="1412" ht="12.75">
      <c r="E1412" s="113"/>
    </row>
    <row r="1413" ht="12.75">
      <c r="E1413" s="113"/>
    </row>
    <row r="1414" ht="12.75">
      <c r="E1414" s="113"/>
    </row>
    <row r="1415" ht="12.75">
      <c r="E1415" s="113"/>
    </row>
    <row r="1416" ht="12.75">
      <c r="E1416" s="113"/>
    </row>
    <row r="1417" ht="12.75">
      <c r="E1417" s="113"/>
    </row>
    <row r="1418" ht="12.75">
      <c r="E1418" s="113"/>
    </row>
    <row r="1419" ht="12.75">
      <c r="E1419" s="113"/>
    </row>
    <row r="1420" ht="12.75">
      <c r="E1420" s="113"/>
    </row>
    <row r="1421" ht="12.75">
      <c r="E1421" s="113"/>
    </row>
    <row r="1422" ht="12.75">
      <c r="E1422" s="113"/>
    </row>
    <row r="1423" ht="12.75">
      <c r="E1423" s="113"/>
    </row>
    <row r="1424" ht="12.75">
      <c r="E1424" s="113"/>
    </row>
    <row r="1425" ht="12.75">
      <c r="E1425" s="113"/>
    </row>
    <row r="1426" ht="12.75">
      <c r="E1426" s="113"/>
    </row>
    <row r="1427" ht="12.75">
      <c r="E1427" s="113"/>
    </row>
    <row r="1428" ht="12.75">
      <c r="E1428" s="113"/>
    </row>
    <row r="1429" ht="12.75">
      <c r="E1429" s="113"/>
    </row>
    <row r="1430" ht="12.75">
      <c r="E1430" s="113"/>
    </row>
    <row r="1431" ht="12.75">
      <c r="E1431" s="113"/>
    </row>
    <row r="1432" ht="12.75">
      <c r="E1432" s="113"/>
    </row>
    <row r="1433" ht="12.75">
      <c r="E1433" s="113"/>
    </row>
    <row r="1434" ht="12.75">
      <c r="E1434" s="113"/>
    </row>
    <row r="1435" ht="12.75">
      <c r="E1435" s="113"/>
    </row>
    <row r="1436" ht="12.75">
      <c r="E1436" s="113"/>
    </row>
    <row r="1437" ht="12.75">
      <c r="E1437" s="113"/>
    </row>
    <row r="1438" ht="12.75">
      <c r="E1438" s="113"/>
    </row>
    <row r="1439" ht="12.75">
      <c r="E1439" s="113"/>
    </row>
    <row r="1440" ht="12.75">
      <c r="E1440" s="113"/>
    </row>
    <row r="1441" ht="12.75">
      <c r="E1441" s="113"/>
    </row>
    <row r="1442" ht="12.75">
      <c r="E1442" s="113"/>
    </row>
    <row r="1443" ht="12.75">
      <c r="E1443" s="113"/>
    </row>
    <row r="1444" ht="12.75">
      <c r="E1444" s="113"/>
    </row>
    <row r="1445" ht="12.75">
      <c r="E1445" s="113"/>
    </row>
    <row r="1446" ht="12.75">
      <c r="E1446" s="113"/>
    </row>
    <row r="1447" ht="12.75">
      <c r="E1447" s="113"/>
    </row>
    <row r="1448" ht="12.75">
      <c r="E1448" s="113"/>
    </row>
    <row r="1449" ht="12.75">
      <c r="E1449" s="113"/>
    </row>
    <row r="1450" ht="12.75">
      <c r="E1450" s="113"/>
    </row>
    <row r="1451" ht="12.75">
      <c r="E1451" s="113"/>
    </row>
    <row r="1452" ht="12.75">
      <c r="E1452" s="113"/>
    </row>
    <row r="1453" ht="12.75">
      <c r="E1453" s="113"/>
    </row>
    <row r="1454" ht="12.75">
      <c r="E1454" s="113"/>
    </row>
    <row r="1455" ht="12.75">
      <c r="E1455" s="113"/>
    </row>
    <row r="1456" ht="12.75">
      <c r="E1456" s="113"/>
    </row>
    <row r="1457" ht="12.75">
      <c r="E1457" s="113"/>
    </row>
    <row r="1458" ht="12.75">
      <c r="E1458" s="113"/>
    </row>
    <row r="1459" ht="12.75">
      <c r="E1459" s="113"/>
    </row>
    <row r="1460" ht="12.75">
      <c r="E1460" s="113"/>
    </row>
    <row r="1461" ht="12.75">
      <c r="E1461" s="113"/>
    </row>
    <row r="1462" ht="12.75">
      <c r="E1462" s="113"/>
    </row>
    <row r="1463" ht="12.75">
      <c r="E1463" s="113"/>
    </row>
    <row r="1464" ht="12.75">
      <c r="E1464" s="113"/>
    </row>
    <row r="1465" ht="12.75">
      <c r="E1465" s="113"/>
    </row>
    <row r="1466" ht="12.75">
      <c r="E1466" s="113"/>
    </row>
    <row r="1467" ht="12.75">
      <c r="E1467" s="113"/>
    </row>
    <row r="1468" ht="12.75">
      <c r="E1468" s="113"/>
    </row>
    <row r="1469" ht="12.75">
      <c r="E1469" s="113"/>
    </row>
    <row r="1470" ht="12.75">
      <c r="E1470" s="113"/>
    </row>
    <row r="1471" ht="12.75">
      <c r="E1471" s="113"/>
    </row>
    <row r="1472" ht="12.75">
      <c r="E1472" s="113"/>
    </row>
    <row r="1473" ht="12.75">
      <c r="E1473" s="113"/>
    </row>
    <row r="1474" ht="12.75">
      <c r="E1474" s="113"/>
    </row>
    <row r="1475" ht="12.75">
      <c r="E1475" s="113"/>
    </row>
    <row r="1476" ht="12.75">
      <c r="E1476" s="113"/>
    </row>
    <row r="1477" ht="12.75">
      <c r="E1477" s="113"/>
    </row>
    <row r="1478" ht="12.75">
      <c r="E1478" s="113"/>
    </row>
    <row r="1479" ht="12.75">
      <c r="E1479" s="113"/>
    </row>
    <row r="1480" ht="12.75">
      <c r="E1480" s="113"/>
    </row>
    <row r="1481" ht="12.75">
      <c r="E1481" s="113"/>
    </row>
    <row r="1482" ht="12.75">
      <c r="E1482" s="113"/>
    </row>
    <row r="1483" ht="12.75">
      <c r="E1483" s="113"/>
    </row>
    <row r="1484" ht="12.75">
      <c r="E1484" s="113"/>
    </row>
  </sheetData>
  <sheetProtection/>
  <mergeCells count="4">
    <mergeCell ref="B6:C6"/>
    <mergeCell ref="A1:Q1"/>
    <mergeCell ref="A2:Q2"/>
    <mergeCell ref="A4:Q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6">
    <tabColor indexed="10"/>
  </sheetPr>
  <dimension ref="A2:Q24"/>
  <sheetViews>
    <sheetView zoomScale="75" zoomScaleNormal="75" zoomScalePageLayoutView="0" workbookViewId="0" topLeftCell="A1">
      <selection activeCell="B9" sqref="B9"/>
    </sheetView>
  </sheetViews>
  <sheetFormatPr defaultColWidth="11.421875" defaultRowHeight="12.75"/>
  <cols>
    <col min="1" max="1" width="10.7109375" style="12" customWidth="1"/>
    <col min="2" max="2" width="31.8515625" style="12" customWidth="1"/>
    <col min="3" max="6" width="10.57421875" style="12" customWidth="1"/>
    <col min="7" max="7" width="2.8515625" style="12" customWidth="1"/>
    <col min="8" max="11" width="10.57421875" style="12" customWidth="1"/>
    <col min="12" max="12" width="2.57421875" style="12" customWidth="1"/>
    <col min="13" max="16" width="10.57421875" style="12" customWidth="1"/>
    <col min="17" max="17" width="2.7109375" style="12" customWidth="1"/>
    <col min="18" max="16384" width="11.421875" style="12" customWidth="1"/>
  </cols>
  <sheetData>
    <row r="1" ht="1.5" customHeight="1" thickBot="1"/>
    <row r="2" spans="1:16" ht="45">
      <c r="A2" s="13" t="s">
        <v>112</v>
      </c>
      <c r="B2" s="33" t="s">
        <v>95</v>
      </c>
      <c r="C2" s="14"/>
      <c r="D2" s="14"/>
      <c r="E2" s="15"/>
      <c r="F2" s="42"/>
      <c r="G2" s="42"/>
      <c r="H2" s="16"/>
      <c r="I2" s="158" t="str">
        <f>Saisie!A1</f>
        <v>Championnat Doublettes Honneur Orne</v>
      </c>
      <c r="J2" s="159"/>
      <c r="K2" s="159"/>
      <c r="L2" s="159"/>
      <c r="M2" s="159"/>
      <c r="N2" s="159"/>
      <c r="O2" s="159"/>
      <c r="P2" s="160"/>
    </row>
    <row r="3" spans="9:16" s="9" customFormat="1" ht="6" thickBot="1">
      <c r="I3" s="181"/>
      <c r="J3" s="182"/>
      <c r="K3" s="182"/>
      <c r="L3" s="182"/>
      <c r="M3" s="182"/>
      <c r="N3" s="182"/>
      <c r="O3" s="182"/>
      <c r="P3" s="183"/>
    </row>
    <row r="4" spans="1:16" ht="45.75" thickBot="1">
      <c r="A4" s="13" t="s">
        <v>113</v>
      </c>
      <c r="B4" s="67" t="s">
        <v>156</v>
      </c>
      <c r="C4" s="68" t="s">
        <v>93</v>
      </c>
      <c r="D4" s="43"/>
      <c r="E4" s="43"/>
      <c r="F4" s="43"/>
      <c r="G4" s="43"/>
      <c r="H4" s="16"/>
      <c r="I4" s="184" t="str">
        <f>Saisie!A2</f>
        <v>ARGENTAN, le 30 septembre 2018</v>
      </c>
      <c r="J4" s="185"/>
      <c r="K4" s="185"/>
      <c r="L4" s="185"/>
      <c r="M4" s="185"/>
      <c r="N4" s="185"/>
      <c r="O4" s="185"/>
      <c r="P4" s="186"/>
    </row>
    <row r="5" s="17" customFormat="1" ht="13.5" customHeight="1">
      <c r="O5" s="60"/>
    </row>
    <row r="6" spans="1:15" s="17" customFormat="1" ht="28.5" customHeight="1" thickBo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61"/>
    </row>
    <row r="7" spans="3:16" s="23" customFormat="1" ht="46.5" customHeight="1" thickBot="1">
      <c r="C7" s="19" t="s">
        <v>114</v>
      </c>
      <c r="D7" s="20"/>
      <c r="E7" s="53" t="s">
        <v>115</v>
      </c>
      <c r="F7" s="109">
        <f>VLOOKUP($B$9,Piste!A6:B33,2,FALSE)</f>
        <v>6</v>
      </c>
      <c r="G7" s="22"/>
      <c r="H7" s="19" t="s">
        <v>116</v>
      </c>
      <c r="I7" s="20"/>
      <c r="J7" s="21" t="s">
        <v>115</v>
      </c>
      <c r="K7" s="109">
        <f>VLOOKUP($B$9,Piste!D6:E33,2,FALSE)</f>
        <v>4</v>
      </c>
      <c r="L7" s="22"/>
      <c r="M7" s="19" t="s">
        <v>147</v>
      </c>
      <c r="N7" s="20"/>
      <c r="O7" s="21" t="s">
        <v>115</v>
      </c>
      <c r="P7" s="109">
        <f>VLOOKUP($B$9,Piste!G6:H33,2,FALSE)</f>
        <v>2</v>
      </c>
    </row>
    <row r="8" spans="2:16" s="26" customFormat="1" ht="12.75">
      <c r="B8" s="24" t="s">
        <v>250</v>
      </c>
      <c r="C8" s="54" t="s">
        <v>117</v>
      </c>
      <c r="D8" s="54" t="s">
        <v>118</v>
      </c>
      <c r="E8" s="54" t="s">
        <v>119</v>
      </c>
      <c r="F8" s="55" t="s">
        <v>85</v>
      </c>
      <c r="G8" s="25"/>
      <c r="H8" s="54" t="s">
        <v>117</v>
      </c>
      <c r="I8" s="54" t="s">
        <v>118</v>
      </c>
      <c r="J8" s="54" t="s">
        <v>119</v>
      </c>
      <c r="K8" s="59" t="s">
        <v>85</v>
      </c>
      <c r="L8" s="25"/>
      <c r="M8" s="54" t="s">
        <v>117</v>
      </c>
      <c r="N8" s="54" t="s">
        <v>118</v>
      </c>
      <c r="O8" s="54" t="s">
        <v>119</v>
      </c>
      <c r="P8" s="59" t="s">
        <v>85</v>
      </c>
    </row>
    <row r="9" spans="2:16" s="18" customFormat="1" ht="45" customHeight="1">
      <c r="B9" s="71" t="s">
        <v>17</v>
      </c>
      <c r="C9" s="32"/>
      <c r="D9" s="32"/>
      <c r="E9" s="32"/>
      <c r="F9" s="57">
        <f>IF(ISBLANK(C9),"",SUM(C9:E9))</f>
      </c>
      <c r="G9" s="27"/>
      <c r="H9" s="58"/>
      <c r="I9" s="58"/>
      <c r="J9" s="58"/>
      <c r="K9" s="57">
        <f>IF(ISBLANK(H9),"",SUM(H9:J9))</f>
      </c>
      <c r="L9" s="27"/>
      <c r="M9" s="58"/>
      <c r="N9" s="58"/>
      <c r="O9" s="58"/>
      <c r="P9" s="57">
        <f>IF(ISBLANK(M9),"",SUM(M9:O9))</f>
      </c>
    </row>
    <row r="10" spans="2:16" s="18" customFormat="1" ht="45" customHeight="1">
      <c r="B10" s="72" t="s">
        <v>52</v>
      </c>
      <c r="C10" s="32"/>
      <c r="D10" s="32"/>
      <c r="E10" s="32"/>
      <c r="F10" s="57"/>
      <c r="G10" s="27"/>
      <c r="H10" s="58"/>
      <c r="I10" s="58"/>
      <c r="J10" s="58"/>
      <c r="K10" s="57"/>
      <c r="L10" s="27"/>
      <c r="M10" s="58"/>
      <c r="N10" s="58"/>
      <c r="O10" s="58"/>
      <c r="P10" s="57"/>
    </row>
    <row r="11" spans="1:16" s="18" customFormat="1" ht="45.75" thickBot="1">
      <c r="A11" s="28" t="s">
        <v>138</v>
      </c>
      <c r="C11" s="32"/>
      <c r="D11" s="32"/>
      <c r="E11" s="32"/>
      <c r="F11" s="57"/>
      <c r="G11" s="27"/>
      <c r="H11" s="58"/>
      <c r="I11" s="58"/>
      <c r="J11" s="58"/>
      <c r="K11" s="57"/>
      <c r="L11" s="27"/>
      <c r="M11" s="58"/>
      <c r="N11" s="58"/>
      <c r="O11" s="58"/>
      <c r="P11" s="57"/>
    </row>
    <row r="12" spans="1:17" s="30" customFormat="1" ht="45.75" thickBot="1">
      <c r="A12" s="31"/>
      <c r="C12" s="29" t="s">
        <v>88</v>
      </c>
      <c r="D12" s="56">
        <f>IF(ISBLANK(D9),"",C9+D9)</f>
      </c>
      <c r="E12" s="179">
        <f>IF(ISBLANK(E9),"",E9+#REF!)</f>
      </c>
      <c r="F12" s="180"/>
      <c r="G12" s="29" t="s">
        <v>88</v>
      </c>
      <c r="H12" s="56">
        <f>IF(ISBLANK(H9),"",H9+E12)</f>
      </c>
      <c r="I12" s="56">
        <f>IF(ISBLANK(I9),"",I9+H12)</f>
      </c>
      <c r="J12" s="179">
        <f>IF(ISBLANK(J9),"",J9+#REF!)</f>
      </c>
      <c r="K12" s="180" t="e">
        <f>IF(ISBLANK(K9),"",K9+J12)</f>
        <v>#VALUE!</v>
      </c>
      <c r="L12" s="29" t="s">
        <v>88</v>
      </c>
      <c r="M12" s="56">
        <f>IF(ISBLANK(M9),"",M9+J12)</f>
      </c>
      <c r="N12" s="56">
        <f>IF(ISBLANK(N9),"",N9+M12)</f>
      </c>
      <c r="O12" s="179">
        <f>IF(ISBLANK(O9),"",O9+#REF!)</f>
      </c>
      <c r="P12" s="180" t="e">
        <f>IF(ISBLANK(P9),"",P9+O12)</f>
        <v>#VALUE!</v>
      </c>
      <c r="Q12" s="36"/>
    </row>
    <row r="13" ht="1.5" customHeight="1" thickBot="1"/>
    <row r="14" spans="1:16" ht="45">
      <c r="A14" s="13" t="s">
        <v>112</v>
      </c>
      <c r="B14" s="33" t="str">
        <f>B2</f>
        <v>BOWLING CLUB CHERBOURG</v>
      </c>
      <c r="C14" s="14"/>
      <c r="D14" s="14"/>
      <c r="E14" s="15"/>
      <c r="F14" s="42"/>
      <c r="G14" s="42"/>
      <c r="H14" s="16"/>
      <c r="I14" s="158" t="str">
        <f>I2</f>
        <v>Championnat Doublettes Honneur Orne</v>
      </c>
      <c r="J14" s="159"/>
      <c r="K14" s="159"/>
      <c r="L14" s="159"/>
      <c r="M14" s="159"/>
      <c r="N14" s="159"/>
      <c r="O14" s="159"/>
      <c r="P14" s="160"/>
    </row>
    <row r="15" spans="9:16" s="9" customFormat="1" ht="6" thickBot="1">
      <c r="I15" s="181"/>
      <c r="J15" s="182"/>
      <c r="K15" s="182"/>
      <c r="L15" s="182"/>
      <c r="M15" s="182"/>
      <c r="N15" s="182"/>
      <c r="O15" s="182"/>
      <c r="P15" s="183"/>
    </row>
    <row r="16" spans="1:16" ht="45.75" thickBot="1">
      <c r="A16" s="13" t="s">
        <v>113</v>
      </c>
      <c r="B16" s="67" t="str">
        <f>B4</f>
        <v>Honneur</v>
      </c>
      <c r="C16" s="70" t="str">
        <f>C4</f>
        <v>H</v>
      </c>
      <c r="D16" s="69"/>
      <c r="E16" s="69"/>
      <c r="F16" s="69"/>
      <c r="G16" s="43"/>
      <c r="H16" s="16"/>
      <c r="I16" s="184" t="str">
        <f>I4</f>
        <v>ARGENTAN, le 30 septembre 2018</v>
      </c>
      <c r="J16" s="185"/>
      <c r="K16" s="185"/>
      <c r="L16" s="185"/>
      <c r="M16" s="185"/>
      <c r="N16" s="185"/>
      <c r="O16" s="185"/>
      <c r="P16" s="186"/>
    </row>
    <row r="17" s="17" customFormat="1" ht="13.5" customHeight="1">
      <c r="O17" s="60"/>
    </row>
    <row r="18" spans="1:15" s="17" customFormat="1" ht="28.5" customHeight="1" thickBot="1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61"/>
    </row>
    <row r="19" spans="3:16" s="23" customFormat="1" ht="46.5" customHeight="1" thickBot="1">
      <c r="C19" s="19" t="s">
        <v>114</v>
      </c>
      <c r="D19" s="20"/>
      <c r="E19" s="53" t="s">
        <v>115</v>
      </c>
      <c r="F19" s="109">
        <f>F7</f>
        <v>6</v>
      </c>
      <c r="G19" s="22"/>
      <c r="H19" s="19" t="s">
        <v>116</v>
      </c>
      <c r="I19" s="20"/>
      <c r="J19" s="21" t="s">
        <v>115</v>
      </c>
      <c r="K19" s="109">
        <f>K7</f>
        <v>4</v>
      </c>
      <c r="L19" s="22"/>
      <c r="M19" s="19" t="s">
        <v>147</v>
      </c>
      <c r="N19" s="20"/>
      <c r="O19" s="21" t="s">
        <v>115</v>
      </c>
      <c r="P19" s="109">
        <f>P7</f>
        <v>2</v>
      </c>
    </row>
    <row r="20" spans="2:16" s="26" customFormat="1" ht="12.75">
      <c r="B20" s="24" t="s">
        <v>250</v>
      </c>
      <c r="C20" s="54" t="s">
        <v>117</v>
      </c>
      <c r="D20" s="54" t="s">
        <v>118</v>
      </c>
      <c r="E20" s="54" t="s">
        <v>119</v>
      </c>
      <c r="F20" s="55" t="s">
        <v>85</v>
      </c>
      <c r="G20" s="25"/>
      <c r="H20" s="54" t="s">
        <v>117</v>
      </c>
      <c r="I20" s="54" t="s">
        <v>118</v>
      </c>
      <c r="J20" s="54" t="s">
        <v>119</v>
      </c>
      <c r="K20" s="59" t="s">
        <v>85</v>
      </c>
      <c r="L20" s="25"/>
      <c r="M20" s="54" t="s">
        <v>117</v>
      </c>
      <c r="N20" s="54" t="s">
        <v>118</v>
      </c>
      <c r="O20" s="54" t="s">
        <v>119</v>
      </c>
      <c r="P20" s="59" t="s">
        <v>85</v>
      </c>
    </row>
    <row r="21" spans="2:16" s="18" customFormat="1" ht="45" customHeight="1">
      <c r="B21" s="73" t="str">
        <f>B9</f>
        <v>MESNIL Bernard</v>
      </c>
      <c r="C21" s="32"/>
      <c r="D21" s="32"/>
      <c r="E21" s="32"/>
      <c r="F21" s="57">
        <f>IF(ISBLANK(C21),"",SUM(C21:E21))</f>
      </c>
      <c r="G21" s="27"/>
      <c r="H21" s="58"/>
      <c r="I21" s="58"/>
      <c r="J21" s="58"/>
      <c r="K21" s="57">
        <f>IF(ISBLANK(H21),"",SUM(H21:J21))</f>
      </c>
      <c r="L21" s="27"/>
      <c r="M21" s="58"/>
      <c r="N21" s="58"/>
      <c r="O21" s="58"/>
      <c r="P21" s="57">
        <f>IF(ISBLANK(M21),"",SUM(M21:O21))</f>
      </c>
    </row>
    <row r="22" spans="2:16" s="18" customFormat="1" ht="45">
      <c r="B22" s="73" t="str">
        <f>B10</f>
        <v>ROINE Philippe</v>
      </c>
      <c r="C22" s="32"/>
      <c r="D22" s="32"/>
      <c r="E22" s="32"/>
      <c r="F22" s="57"/>
      <c r="G22" s="27"/>
      <c r="H22" s="58"/>
      <c r="I22" s="58"/>
      <c r="J22" s="58"/>
      <c r="K22" s="57"/>
      <c r="L22" s="27"/>
      <c r="M22" s="58"/>
      <c r="N22" s="58"/>
      <c r="O22" s="58"/>
      <c r="P22" s="57"/>
    </row>
    <row r="23" spans="1:16" s="18" customFormat="1" ht="45.75" thickBot="1">
      <c r="A23" s="28" t="s">
        <v>138</v>
      </c>
      <c r="C23" s="32"/>
      <c r="D23" s="32"/>
      <c r="E23" s="32"/>
      <c r="F23" s="57"/>
      <c r="G23" s="27"/>
      <c r="H23" s="58"/>
      <c r="I23" s="58"/>
      <c r="J23" s="58"/>
      <c r="K23" s="57"/>
      <c r="L23" s="27"/>
      <c r="M23" s="58"/>
      <c r="N23" s="58"/>
      <c r="O23" s="58"/>
      <c r="P23" s="57"/>
    </row>
    <row r="24" spans="1:17" s="30" customFormat="1" ht="45.75" thickBot="1">
      <c r="A24" s="31"/>
      <c r="C24" s="29" t="s">
        <v>88</v>
      </c>
      <c r="D24" s="56">
        <f>IF(ISBLANK(D21),"",C21+D21)</f>
      </c>
      <c r="E24" s="179">
        <f>IF(ISBLANK(E21),"",E21+#REF!)</f>
      </c>
      <c r="F24" s="180"/>
      <c r="G24" s="29" t="s">
        <v>88</v>
      </c>
      <c r="H24" s="56">
        <f>IF(ISBLANK(H21),"",H21+E24)</f>
      </c>
      <c r="I24" s="56">
        <f>IF(ISBLANK(I21),"",I21+H24)</f>
      </c>
      <c r="J24" s="179">
        <f>IF(ISBLANK(J21),"",J21+#REF!)</f>
      </c>
      <c r="K24" s="180" t="e">
        <f>IF(ISBLANK(K21),"",K21+J24)</f>
        <v>#VALUE!</v>
      </c>
      <c r="L24" s="29" t="s">
        <v>88</v>
      </c>
      <c r="M24" s="56">
        <f>IF(ISBLANK(M21),"",M21+J24)</f>
      </c>
      <c r="N24" s="56">
        <f>IF(ISBLANK(N21),"",N21+M24)</f>
      </c>
      <c r="O24" s="179">
        <f>IF(ISBLANK(O21),"",O21+#REF!)</f>
      </c>
      <c r="P24" s="180" t="e">
        <f>IF(ISBLANK(P21),"",P21+O24)</f>
        <v>#VALUE!</v>
      </c>
      <c r="Q24" s="36"/>
    </row>
  </sheetData>
  <sheetProtection selectLockedCells="1"/>
  <mergeCells count="14">
    <mergeCell ref="I2:P2"/>
    <mergeCell ref="I4:P4"/>
    <mergeCell ref="I3:P3"/>
    <mergeCell ref="I14:P14"/>
    <mergeCell ref="A6:N6"/>
    <mergeCell ref="E12:F12"/>
    <mergeCell ref="J12:K12"/>
    <mergeCell ref="O12:P12"/>
    <mergeCell ref="E24:F24"/>
    <mergeCell ref="J24:K24"/>
    <mergeCell ref="O24:P24"/>
    <mergeCell ref="I15:P15"/>
    <mergeCell ref="I16:P16"/>
    <mergeCell ref="A18:N18"/>
  </mergeCells>
  <conditionalFormatting sqref="J12:K12 O12:Q12 J24:K24 O24:Q24">
    <cfRule type="cellIs" priority="1" dxfId="0" operator="between" stopIfTrue="1">
      <formula>1600</formula>
      <formula>2400</formula>
    </cfRule>
  </conditionalFormatting>
  <conditionalFormatting sqref="H9:J11 C9:E11 M9:O11 H21:J23 C21:E23 M21:O23">
    <cfRule type="cellIs" priority="2" dxfId="0" operator="between" stopIfTrue="1">
      <formula>200</formula>
      <formula>300</formula>
    </cfRule>
  </conditionalFormatting>
  <conditionalFormatting sqref="E12:F12 E24:F24">
    <cfRule type="cellIs" priority="3" dxfId="0" operator="between" stopIfTrue="1">
      <formula>800</formula>
      <formula>1200</formula>
    </cfRule>
  </conditionalFormatting>
  <conditionalFormatting sqref="H12 M12 H24 M24">
    <cfRule type="cellIs" priority="4" dxfId="0" operator="between" stopIfTrue="1">
      <formula>1000</formula>
      <formula>1500</formula>
    </cfRule>
  </conditionalFormatting>
  <conditionalFormatting sqref="I12 N12 I24 N24">
    <cfRule type="cellIs" priority="5" dxfId="0" operator="between" stopIfTrue="1">
      <formula>1200</formula>
      <formula>1800</formula>
    </cfRule>
  </conditionalFormatting>
  <conditionalFormatting sqref="D12 D24">
    <cfRule type="cellIs" priority="6" dxfId="0" operator="between" stopIfTrue="1">
      <formula>400</formula>
      <formula>600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2"/>
  <rowBreaks count="1" manualBreakCount="1">
    <brk id="1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X32"/>
  <sheetViews>
    <sheetView zoomScalePageLayoutView="0" workbookViewId="0" topLeftCell="A4">
      <selection activeCell="H6" sqref="H6:H7"/>
    </sheetView>
  </sheetViews>
  <sheetFormatPr defaultColWidth="11.421875" defaultRowHeight="12.75"/>
  <cols>
    <col min="1" max="1" width="28.421875" style="0" bestFit="1" customWidth="1"/>
    <col min="2" max="2" width="15.7109375" style="0" customWidth="1"/>
    <col min="3" max="3" width="3.8515625" style="0" customWidth="1"/>
    <col min="4" max="4" width="28.421875" style="0" bestFit="1" customWidth="1"/>
    <col min="5" max="5" width="15.7109375" style="0" customWidth="1"/>
    <col min="6" max="6" width="4.140625" style="0" customWidth="1"/>
    <col min="7" max="7" width="28.421875" style="0" bestFit="1" customWidth="1"/>
    <col min="8" max="8" width="15.7109375" style="0" customWidth="1"/>
  </cols>
  <sheetData>
    <row r="1" spans="1:24" ht="33.75">
      <c r="A1" s="165" t="s">
        <v>519</v>
      </c>
      <c r="B1" s="165"/>
      <c r="C1" s="165"/>
      <c r="D1" s="165"/>
      <c r="E1" s="165"/>
      <c r="F1" s="165"/>
      <c r="G1" s="165"/>
      <c r="H1" s="165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24" ht="33.75">
      <c r="A2" s="165" t="s">
        <v>618</v>
      </c>
      <c r="B2" s="165"/>
      <c r="C2" s="165"/>
      <c r="D2" s="165"/>
      <c r="E2" s="165"/>
      <c r="F2" s="165"/>
      <c r="G2" s="165"/>
      <c r="H2" s="165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8" ht="30" customHeight="1">
      <c r="A3" s="190" t="s">
        <v>621</v>
      </c>
      <c r="B3" s="190"/>
      <c r="C3" s="125"/>
      <c r="D3" s="190" t="s">
        <v>622</v>
      </c>
      <c r="E3" s="190"/>
      <c r="F3" s="125"/>
      <c r="G3" s="190" t="s">
        <v>623</v>
      </c>
      <c r="H3" s="190"/>
    </row>
    <row r="4" ht="12.75" customHeight="1" thickBot="1"/>
    <row r="5" spans="2:8" ht="24.75" customHeight="1" thickBot="1">
      <c r="B5" s="124" t="s">
        <v>579</v>
      </c>
      <c r="C5" s="128"/>
      <c r="E5" s="124" t="s">
        <v>579</v>
      </c>
      <c r="F5" s="128"/>
      <c r="H5" s="124" t="s">
        <v>579</v>
      </c>
    </row>
    <row r="6" spans="1:8" ht="19.5" customHeight="1">
      <c r="A6" s="137" t="s">
        <v>30</v>
      </c>
      <c r="B6" s="161">
        <v>1</v>
      </c>
      <c r="C6" s="138"/>
      <c r="D6" s="137" t="s">
        <v>51</v>
      </c>
      <c r="E6" s="161">
        <v>1</v>
      </c>
      <c r="F6" s="138"/>
      <c r="G6" s="137" t="s">
        <v>210</v>
      </c>
      <c r="H6" s="161">
        <v>1</v>
      </c>
    </row>
    <row r="7" spans="1:8" ht="19.5" customHeight="1" thickBot="1">
      <c r="A7" s="139" t="s">
        <v>209</v>
      </c>
      <c r="B7" s="187"/>
      <c r="C7" s="140"/>
      <c r="D7" s="139" t="s">
        <v>57</v>
      </c>
      <c r="E7" s="187"/>
      <c r="F7" s="140"/>
      <c r="G7" s="139" t="s">
        <v>203</v>
      </c>
      <c r="H7" s="187"/>
    </row>
    <row r="8" spans="1:8" ht="19.5" customHeight="1">
      <c r="A8" s="141" t="s">
        <v>248</v>
      </c>
      <c r="B8" s="188">
        <v>2</v>
      </c>
      <c r="C8" s="142"/>
      <c r="D8" s="141" t="s">
        <v>614</v>
      </c>
      <c r="E8" s="188">
        <v>2</v>
      </c>
      <c r="F8" s="142"/>
      <c r="G8" s="141" t="s">
        <v>17</v>
      </c>
      <c r="H8" s="188">
        <v>2</v>
      </c>
    </row>
    <row r="9" spans="1:8" ht="19.5" customHeight="1" thickBot="1">
      <c r="A9" s="143" t="s">
        <v>61</v>
      </c>
      <c r="B9" s="189"/>
      <c r="C9" s="144"/>
      <c r="D9" s="143" t="s">
        <v>63</v>
      </c>
      <c r="E9" s="189"/>
      <c r="F9" s="144"/>
      <c r="G9" s="143" t="s">
        <v>52</v>
      </c>
      <c r="H9" s="189"/>
    </row>
    <row r="10" spans="1:8" ht="19.5" customHeight="1">
      <c r="A10" s="137" t="s">
        <v>210</v>
      </c>
      <c r="B10" s="161">
        <v>3</v>
      </c>
      <c r="C10" s="138"/>
      <c r="D10" s="137" t="s">
        <v>30</v>
      </c>
      <c r="E10" s="161">
        <v>3</v>
      </c>
      <c r="F10" s="138"/>
      <c r="G10" s="137" t="s">
        <v>51</v>
      </c>
      <c r="H10" s="161">
        <v>3</v>
      </c>
    </row>
    <row r="11" spans="1:8" ht="19.5" customHeight="1" thickBot="1">
      <c r="A11" s="139" t="s">
        <v>203</v>
      </c>
      <c r="B11" s="187"/>
      <c r="C11" s="140"/>
      <c r="D11" s="139" t="s">
        <v>209</v>
      </c>
      <c r="E11" s="187"/>
      <c r="F11" s="140"/>
      <c r="G11" s="139" t="s">
        <v>57</v>
      </c>
      <c r="H11" s="187"/>
    </row>
    <row r="12" spans="1:8" ht="19.5" customHeight="1">
      <c r="A12" s="141" t="s">
        <v>614</v>
      </c>
      <c r="B12" s="188">
        <v>4</v>
      </c>
      <c r="C12" s="142"/>
      <c r="D12" s="141" t="s">
        <v>17</v>
      </c>
      <c r="E12" s="188">
        <v>4</v>
      </c>
      <c r="F12" s="142"/>
      <c r="G12" s="141" t="s">
        <v>248</v>
      </c>
      <c r="H12" s="188">
        <v>4</v>
      </c>
    </row>
    <row r="13" spans="1:8" ht="19.5" customHeight="1" thickBot="1">
      <c r="A13" s="143" t="s">
        <v>63</v>
      </c>
      <c r="B13" s="189"/>
      <c r="C13" s="144"/>
      <c r="D13" s="143" t="s">
        <v>52</v>
      </c>
      <c r="E13" s="189"/>
      <c r="F13" s="144"/>
      <c r="G13" s="143" t="s">
        <v>61</v>
      </c>
      <c r="H13" s="189"/>
    </row>
    <row r="14" spans="1:8" ht="19.5" customHeight="1">
      <c r="A14" s="137" t="s">
        <v>51</v>
      </c>
      <c r="B14" s="161">
        <v>5</v>
      </c>
      <c r="C14" s="138"/>
      <c r="D14" s="137" t="s">
        <v>210</v>
      </c>
      <c r="E14" s="161">
        <v>5</v>
      </c>
      <c r="F14" s="138"/>
      <c r="G14" s="137" t="s">
        <v>30</v>
      </c>
      <c r="H14" s="161">
        <v>5</v>
      </c>
    </row>
    <row r="15" spans="1:8" ht="19.5" customHeight="1" thickBot="1">
      <c r="A15" s="139" t="s">
        <v>57</v>
      </c>
      <c r="B15" s="187"/>
      <c r="C15" s="140"/>
      <c r="D15" s="139" t="s">
        <v>203</v>
      </c>
      <c r="E15" s="187"/>
      <c r="F15" s="140"/>
      <c r="G15" s="139" t="s">
        <v>209</v>
      </c>
      <c r="H15" s="187"/>
    </row>
    <row r="16" spans="1:8" ht="19.5" customHeight="1">
      <c r="A16" s="141" t="s">
        <v>17</v>
      </c>
      <c r="B16" s="188">
        <v>6</v>
      </c>
      <c r="C16" s="142"/>
      <c r="D16" s="141" t="s">
        <v>248</v>
      </c>
      <c r="E16" s="188">
        <v>6</v>
      </c>
      <c r="F16" s="142"/>
      <c r="G16" s="141" t="s">
        <v>614</v>
      </c>
      <c r="H16" s="188">
        <v>6</v>
      </c>
    </row>
    <row r="17" spans="1:8" ht="19.5" customHeight="1" thickBot="1">
      <c r="A17" s="143" t="s">
        <v>52</v>
      </c>
      <c r="B17" s="189"/>
      <c r="C17" s="144"/>
      <c r="D17" s="143" t="s">
        <v>61</v>
      </c>
      <c r="E17" s="189"/>
      <c r="F17" s="144"/>
      <c r="G17" s="143" t="s">
        <v>63</v>
      </c>
      <c r="H17" s="189"/>
    </row>
    <row r="18" spans="1:8" ht="19.5" customHeight="1" thickBot="1">
      <c r="A18" s="145"/>
      <c r="B18" s="146"/>
      <c r="C18" s="147"/>
      <c r="D18" s="145"/>
      <c r="E18" s="146"/>
      <c r="F18" s="147"/>
      <c r="G18" s="145"/>
      <c r="H18" s="146"/>
    </row>
    <row r="19" spans="1:8" ht="19.5" customHeight="1">
      <c r="A19" s="129" t="s">
        <v>228</v>
      </c>
      <c r="B19" s="191">
        <v>9</v>
      </c>
      <c r="C19" s="130"/>
      <c r="D19" s="129" t="s">
        <v>18</v>
      </c>
      <c r="E19" s="191">
        <v>9</v>
      </c>
      <c r="F19" s="130"/>
      <c r="G19" s="129" t="s">
        <v>45</v>
      </c>
      <c r="H19" s="191">
        <v>9</v>
      </c>
    </row>
    <row r="20" spans="1:8" ht="19.5" customHeight="1" thickBot="1">
      <c r="A20" s="131" t="s">
        <v>186</v>
      </c>
      <c r="B20" s="192"/>
      <c r="C20" s="132"/>
      <c r="D20" s="131" t="s">
        <v>236</v>
      </c>
      <c r="E20" s="192"/>
      <c r="F20" s="132"/>
      <c r="G20" s="131" t="s">
        <v>483</v>
      </c>
      <c r="H20" s="192"/>
    </row>
    <row r="21" spans="1:8" ht="19.5" customHeight="1">
      <c r="A21" s="133" t="s">
        <v>23</v>
      </c>
      <c r="B21" s="193">
        <v>10</v>
      </c>
      <c r="C21" s="134"/>
      <c r="D21" s="133" t="s">
        <v>195</v>
      </c>
      <c r="E21" s="193">
        <v>10</v>
      </c>
      <c r="F21" s="134"/>
      <c r="G21" s="133" t="s">
        <v>619</v>
      </c>
      <c r="H21" s="193">
        <v>10</v>
      </c>
    </row>
    <row r="22" spans="1:8" ht="19.5" customHeight="1" thickBot="1">
      <c r="A22" s="135" t="s">
        <v>70</v>
      </c>
      <c r="B22" s="194"/>
      <c r="C22" s="136"/>
      <c r="D22" s="135" t="s">
        <v>196</v>
      </c>
      <c r="E22" s="194"/>
      <c r="F22" s="136"/>
      <c r="G22" s="135" t="s">
        <v>620</v>
      </c>
      <c r="H22" s="194"/>
    </row>
    <row r="23" spans="1:8" ht="19.5" customHeight="1">
      <c r="A23" s="129" t="s">
        <v>45</v>
      </c>
      <c r="B23" s="191">
        <v>11</v>
      </c>
      <c r="C23" s="130"/>
      <c r="D23" s="129" t="s">
        <v>228</v>
      </c>
      <c r="E23" s="191">
        <v>11</v>
      </c>
      <c r="F23" s="130"/>
      <c r="G23" s="129" t="s">
        <v>18</v>
      </c>
      <c r="H23" s="191">
        <v>11</v>
      </c>
    </row>
    <row r="24" spans="1:8" ht="19.5" customHeight="1" thickBot="1">
      <c r="A24" s="131" t="s">
        <v>483</v>
      </c>
      <c r="B24" s="192"/>
      <c r="C24" s="132"/>
      <c r="D24" s="131" t="s">
        <v>186</v>
      </c>
      <c r="E24" s="192"/>
      <c r="F24" s="132"/>
      <c r="G24" s="131" t="s">
        <v>236</v>
      </c>
      <c r="H24" s="192"/>
    </row>
    <row r="25" spans="1:8" ht="19.5" customHeight="1">
      <c r="A25" s="133" t="s">
        <v>195</v>
      </c>
      <c r="B25" s="193">
        <v>12</v>
      </c>
      <c r="C25" s="134"/>
      <c r="D25" s="133" t="s">
        <v>619</v>
      </c>
      <c r="E25" s="193">
        <v>12</v>
      </c>
      <c r="F25" s="134"/>
      <c r="G25" s="133" t="s">
        <v>23</v>
      </c>
      <c r="H25" s="193">
        <v>12</v>
      </c>
    </row>
    <row r="26" spans="1:8" ht="19.5" customHeight="1" thickBot="1">
      <c r="A26" s="135" t="s">
        <v>196</v>
      </c>
      <c r="B26" s="194"/>
      <c r="C26" s="136"/>
      <c r="D26" s="135" t="s">
        <v>620</v>
      </c>
      <c r="E26" s="194"/>
      <c r="F26" s="136"/>
      <c r="G26" s="135" t="s">
        <v>70</v>
      </c>
      <c r="H26" s="194"/>
    </row>
    <row r="27" spans="1:8" ht="19.5" customHeight="1">
      <c r="A27" s="129" t="s">
        <v>18</v>
      </c>
      <c r="B27" s="191">
        <v>13</v>
      </c>
      <c r="C27" s="130"/>
      <c r="D27" s="129" t="s">
        <v>45</v>
      </c>
      <c r="E27" s="191">
        <v>13</v>
      </c>
      <c r="F27" s="130"/>
      <c r="G27" s="129" t="s">
        <v>228</v>
      </c>
      <c r="H27" s="191">
        <v>13</v>
      </c>
    </row>
    <row r="28" spans="1:8" ht="19.5" customHeight="1" thickBot="1">
      <c r="A28" s="131" t="s">
        <v>236</v>
      </c>
      <c r="B28" s="192"/>
      <c r="C28" s="132"/>
      <c r="D28" s="131" t="s">
        <v>483</v>
      </c>
      <c r="E28" s="192"/>
      <c r="F28" s="132"/>
      <c r="G28" s="131" t="s">
        <v>186</v>
      </c>
      <c r="H28" s="192"/>
    </row>
    <row r="29" spans="1:8" ht="19.5" customHeight="1">
      <c r="A29" s="133" t="s">
        <v>619</v>
      </c>
      <c r="B29" s="193">
        <v>14</v>
      </c>
      <c r="C29" s="134"/>
      <c r="D29" s="133" t="s">
        <v>23</v>
      </c>
      <c r="E29" s="193">
        <v>14</v>
      </c>
      <c r="F29" s="134"/>
      <c r="G29" s="133" t="s">
        <v>195</v>
      </c>
      <c r="H29" s="193">
        <v>14</v>
      </c>
    </row>
    <row r="30" spans="1:8" ht="19.5" customHeight="1" thickBot="1">
      <c r="A30" s="135" t="s">
        <v>620</v>
      </c>
      <c r="B30" s="194"/>
      <c r="C30" s="136"/>
      <c r="D30" s="135" t="s">
        <v>70</v>
      </c>
      <c r="E30" s="194"/>
      <c r="F30" s="136"/>
      <c r="G30" s="135" t="s">
        <v>196</v>
      </c>
      <c r="H30" s="194"/>
    </row>
    <row r="32" spans="1:7" ht="30" customHeight="1">
      <c r="A32" s="195"/>
      <c r="B32" s="195"/>
      <c r="C32" s="126"/>
      <c r="D32" s="126"/>
      <c r="F32" s="126"/>
      <c r="G32" s="126"/>
    </row>
    <row r="33" ht="12.75" customHeight="1"/>
  </sheetData>
  <sheetProtection/>
  <mergeCells count="42">
    <mergeCell ref="A3:B3"/>
    <mergeCell ref="A32:B32"/>
    <mergeCell ref="B25:B26"/>
    <mergeCell ref="B23:B24"/>
    <mergeCell ref="B21:B22"/>
    <mergeCell ref="B19:B20"/>
    <mergeCell ref="B6:B7"/>
    <mergeCell ref="B10:B11"/>
    <mergeCell ref="H29:H30"/>
    <mergeCell ref="B27:B28"/>
    <mergeCell ref="B29:B30"/>
    <mergeCell ref="E29:E30"/>
    <mergeCell ref="E27:E28"/>
    <mergeCell ref="E12:E13"/>
    <mergeCell ref="B8:B9"/>
    <mergeCell ref="B14:B15"/>
    <mergeCell ref="H27:H28"/>
    <mergeCell ref="H25:H26"/>
    <mergeCell ref="E25:E26"/>
    <mergeCell ref="B16:B17"/>
    <mergeCell ref="B12:B13"/>
    <mergeCell ref="E16:E17"/>
    <mergeCell ref="E14:E15"/>
    <mergeCell ref="E23:E24"/>
    <mergeCell ref="E21:E22"/>
    <mergeCell ref="E19:E20"/>
    <mergeCell ref="H23:H24"/>
    <mergeCell ref="H21:H22"/>
    <mergeCell ref="H14:H15"/>
    <mergeCell ref="H12:H13"/>
    <mergeCell ref="H19:H20"/>
    <mergeCell ref="H16:H17"/>
    <mergeCell ref="H10:H11"/>
    <mergeCell ref="H8:H9"/>
    <mergeCell ref="A1:H1"/>
    <mergeCell ref="A2:H2"/>
    <mergeCell ref="E8:E9"/>
    <mergeCell ref="E6:E7"/>
    <mergeCell ref="D3:E3"/>
    <mergeCell ref="G3:H3"/>
    <mergeCell ref="H6:H7"/>
    <mergeCell ref="E10:E11"/>
  </mergeCells>
  <printOptions/>
  <pageMargins left="1.1811023622047245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D18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21.28125" style="0" bestFit="1" customWidth="1"/>
  </cols>
  <sheetData>
    <row r="1" spans="1:4" ht="12.75" customHeight="1">
      <c r="A1" s="107" t="s">
        <v>31</v>
      </c>
      <c r="B1" s="108">
        <v>1</v>
      </c>
      <c r="C1" s="108">
        <v>3</v>
      </c>
      <c r="D1" s="108">
        <v>5</v>
      </c>
    </row>
    <row r="2" spans="1:4" ht="12.75" customHeight="1">
      <c r="A2" s="107" t="s">
        <v>208</v>
      </c>
      <c r="B2" s="108">
        <v>2</v>
      </c>
      <c r="C2" s="108">
        <v>4</v>
      </c>
      <c r="D2" s="108">
        <v>6</v>
      </c>
    </row>
    <row r="3" spans="1:4" ht="12.75" customHeight="1">
      <c r="A3" s="107" t="s">
        <v>40</v>
      </c>
      <c r="B3" s="108">
        <v>3</v>
      </c>
      <c r="C3" s="108">
        <v>5</v>
      </c>
      <c r="D3" s="108">
        <v>1</v>
      </c>
    </row>
    <row r="4" spans="1:4" ht="12.75" customHeight="1">
      <c r="A4" s="107" t="s">
        <v>51</v>
      </c>
      <c r="B4" s="108">
        <v>4</v>
      </c>
      <c r="C4" s="108">
        <v>6</v>
      </c>
      <c r="D4" s="108">
        <v>2</v>
      </c>
    </row>
    <row r="5" spans="1:4" ht="12.75" customHeight="1">
      <c r="A5" s="107" t="s">
        <v>194</v>
      </c>
      <c r="B5" s="108">
        <v>5</v>
      </c>
      <c r="C5" s="108">
        <v>1</v>
      </c>
      <c r="D5" s="108">
        <v>3</v>
      </c>
    </row>
    <row r="6" spans="1:4" ht="12.75" customHeight="1">
      <c r="A6" s="107" t="s">
        <v>74</v>
      </c>
      <c r="B6" s="108">
        <v>6</v>
      </c>
      <c r="C6" s="108">
        <v>2</v>
      </c>
      <c r="D6" s="108">
        <v>4</v>
      </c>
    </row>
    <row r="7" spans="1:4" ht="12.75" customHeight="1">
      <c r="A7" s="107" t="s">
        <v>178</v>
      </c>
      <c r="B7" s="108">
        <v>1</v>
      </c>
      <c r="C7" s="108">
        <v>3</v>
      </c>
      <c r="D7" s="108">
        <v>5</v>
      </c>
    </row>
    <row r="8" spans="1:4" ht="12.75" customHeight="1">
      <c r="A8" s="107" t="s">
        <v>209</v>
      </c>
      <c r="B8" s="108">
        <v>2</v>
      </c>
      <c r="C8" s="108">
        <v>5</v>
      </c>
      <c r="D8" s="108">
        <v>3</v>
      </c>
    </row>
    <row r="9" spans="1:4" ht="12.75" customHeight="1">
      <c r="A9" s="107" t="s">
        <v>459</v>
      </c>
      <c r="B9" s="108">
        <v>3</v>
      </c>
      <c r="C9" s="108">
        <v>1</v>
      </c>
      <c r="D9" s="108">
        <v>6</v>
      </c>
    </row>
    <row r="10" spans="1:4" ht="12.75" customHeight="1">
      <c r="A10" s="107" t="s">
        <v>503</v>
      </c>
      <c r="B10" s="108">
        <v>4</v>
      </c>
      <c r="C10" s="108">
        <v>6</v>
      </c>
      <c r="D10" s="108">
        <v>2</v>
      </c>
    </row>
    <row r="11" spans="1:4" ht="12.75" customHeight="1">
      <c r="A11" s="107" t="s">
        <v>489</v>
      </c>
      <c r="B11" s="108">
        <v>5</v>
      </c>
      <c r="C11" s="108">
        <v>2</v>
      </c>
      <c r="D11" s="108">
        <v>4</v>
      </c>
    </row>
    <row r="12" spans="1:4" ht="12.75" customHeight="1">
      <c r="A12" s="107" t="s">
        <v>17</v>
      </c>
      <c r="B12" s="108">
        <v>6</v>
      </c>
      <c r="C12" s="108">
        <v>4</v>
      </c>
      <c r="D12" s="108">
        <v>1</v>
      </c>
    </row>
    <row r="13" spans="1:4" ht="12.75" customHeight="1">
      <c r="A13" s="107" t="s">
        <v>18</v>
      </c>
      <c r="B13" s="108">
        <v>1</v>
      </c>
      <c r="C13" s="108">
        <v>3</v>
      </c>
      <c r="D13" s="108">
        <v>5</v>
      </c>
    </row>
    <row r="14" spans="1:4" ht="12.75" customHeight="1">
      <c r="A14" s="107" t="s">
        <v>246</v>
      </c>
      <c r="B14" s="108">
        <v>2</v>
      </c>
      <c r="C14" s="108">
        <v>5</v>
      </c>
      <c r="D14" s="108">
        <v>3</v>
      </c>
    </row>
    <row r="15" spans="1:4" ht="12.75" customHeight="1">
      <c r="A15" s="107" t="s">
        <v>21</v>
      </c>
      <c r="B15" s="108">
        <v>3</v>
      </c>
      <c r="C15" s="108">
        <v>1</v>
      </c>
      <c r="D15" s="108">
        <v>6</v>
      </c>
    </row>
    <row r="16" spans="1:4" ht="12.75" customHeight="1">
      <c r="A16" s="107" t="s">
        <v>195</v>
      </c>
      <c r="B16" s="108">
        <v>4</v>
      </c>
      <c r="C16" s="108">
        <v>6</v>
      </c>
      <c r="D16" s="108">
        <v>2</v>
      </c>
    </row>
    <row r="17" spans="1:4" ht="12.75" customHeight="1">
      <c r="A17" s="107" t="s">
        <v>228</v>
      </c>
      <c r="B17" s="108">
        <v>5</v>
      </c>
      <c r="C17" s="108">
        <v>2</v>
      </c>
      <c r="D17" s="108">
        <v>4</v>
      </c>
    </row>
    <row r="18" spans="1:4" ht="12.75" customHeight="1">
      <c r="A18" s="107" t="s">
        <v>23</v>
      </c>
      <c r="B18" s="108">
        <v>6</v>
      </c>
      <c r="C18" s="108">
        <v>4</v>
      </c>
      <c r="D18" s="108">
        <v>1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Utilisateur</cp:lastModifiedBy>
  <cp:lastPrinted>2016-09-27T13:58:32Z</cp:lastPrinted>
  <dcterms:created xsi:type="dcterms:W3CDTF">2009-03-11T08:33:05Z</dcterms:created>
  <dcterms:modified xsi:type="dcterms:W3CDTF">2018-09-30T16:26:48Z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-328132309</vt:i4>
  </property>
  <property fmtid="{D5CDD505-2E9C-101B-9397-08002B2CF9AE}" pid="3" name="_EmailSubject">
    <vt:lpwstr>SUD NORMANDIE: Résultats Doublettes Honneur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PreviousAdHocReviewCycleID">
    <vt:i4>328508828</vt:i4>
  </property>
</Properties>
</file>