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15480" windowHeight="6165" activeTab="2"/>
  </bookViews>
  <sheets>
    <sheet name="Régional" sheetId="1" r:id="rId1"/>
    <sheet name="Saisie" sheetId="2" r:id="rId2"/>
    <sheet name="Classement" sheetId="3" r:id="rId3"/>
    <sheet name="Feuille de Match" sheetId="4" r:id="rId4"/>
    <sheet name="Feuil3" sheetId="5" state="hidden" r:id="rId5"/>
    <sheet name="Piste" sheetId="6" r:id="rId6"/>
  </sheets>
  <externalReferences>
    <externalReference r:id="rId9"/>
  </externalReferences>
  <definedNames>
    <definedName name="_xlnm._FilterDatabase" localSheetId="0" hidden="1">'Régional'!$A$1:$U$189</definedName>
    <definedName name="Classement_alpha">[1]!Classement_alpha</definedName>
    <definedName name="Classement_ind">[1]!Classement_ind</definedName>
  </definedNames>
  <calcPr fullCalcOnLoad="1"/>
</workbook>
</file>

<file path=xl/sharedStrings.xml><?xml version="1.0" encoding="utf-8"?>
<sst xmlns="http://schemas.openxmlformats.org/spreadsheetml/2006/main" count="1574" uniqueCount="491">
  <si>
    <t>Club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</si>
  <si>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</si>
  <si>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</si>
  <si>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</si>
  <si>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</si>
  <si>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</si>
  <si>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</si>
  <si>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</si>
  <si>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</si>
  <si>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Nb Ligne</t>
  </si>
  <si>
    <t>Total</t>
  </si>
  <si>
    <t>Moyenne</t>
  </si>
  <si>
    <t>Eliminatoire</t>
  </si>
  <si>
    <t>Cumul</t>
  </si>
  <si>
    <t>N° Licence</t>
  </si>
  <si>
    <t>Classement</t>
  </si>
  <si>
    <t>M</t>
  </si>
  <si>
    <t>H</t>
  </si>
  <si>
    <t>BOWLING CLUB CHERBOURG</t>
  </si>
  <si>
    <t>V1</t>
  </si>
  <si>
    <t>FLERS BOWLING IMPACT</t>
  </si>
  <si>
    <t>V2</t>
  </si>
  <si>
    <t>F</t>
  </si>
  <si>
    <t>PATRONAGE LAÏQUE ARGENTAN</t>
  </si>
  <si>
    <t>V3</t>
  </si>
  <si>
    <t>BOWLING CLUB DE L'AIGLE</t>
  </si>
  <si>
    <t>LES LEOPARDS CAEN-NORMANDIE</t>
  </si>
  <si>
    <t>BAD BOYS SAINT-LO</t>
  </si>
  <si>
    <t>Nom Prénom</t>
  </si>
  <si>
    <t>Catégorie</t>
  </si>
  <si>
    <t>Sexe</t>
  </si>
  <si>
    <t>Nom :</t>
  </si>
  <si>
    <t>Club :</t>
  </si>
  <si>
    <t>Catégorie :</t>
  </si>
  <si>
    <t>Série 1</t>
  </si>
  <si>
    <t>Piste</t>
  </si>
  <si>
    <t>Série 2</t>
  </si>
  <si>
    <t>Partie 1</t>
  </si>
  <si>
    <t>Partie 2</t>
  </si>
  <si>
    <t>Partie 3</t>
  </si>
  <si>
    <t>91</t>
  </si>
  <si>
    <t>10</t>
  </si>
  <si>
    <t>87</t>
  </si>
  <si>
    <t>93</t>
  </si>
  <si>
    <t>EAGLES BOWLING VIRE</t>
  </si>
  <si>
    <t>12</t>
  </si>
  <si>
    <t>11</t>
  </si>
  <si>
    <t xml:space="preserve">Classement </t>
  </si>
  <si>
    <t>Hdcp V3</t>
  </si>
  <si>
    <t xml:space="preserve">Total </t>
  </si>
  <si>
    <t>Clt</t>
  </si>
  <si>
    <t>DRAGON BOWL BAYEUX</t>
  </si>
  <si>
    <t>Ligne 9</t>
  </si>
  <si>
    <t>ECOLE DE BOWLING DE SAINT LO</t>
  </si>
  <si>
    <t>0064175</t>
  </si>
  <si>
    <t>Championnats Vétérans (Phase départementale)</t>
  </si>
  <si>
    <t>13</t>
  </si>
  <si>
    <t>14</t>
  </si>
  <si>
    <t>15</t>
  </si>
  <si>
    <t>01</t>
  </si>
  <si>
    <t>0061953</t>
  </si>
  <si>
    <t>GICQUEL Marc</t>
  </si>
  <si>
    <t>LECARPENTIER Régis</t>
  </si>
  <si>
    <t>LELERRE Daniel</t>
  </si>
  <si>
    <t>MESNIL Mauricette</t>
  </si>
  <si>
    <t>TRUDELLE Louisette</t>
  </si>
  <si>
    <t>MOLLE Claudine</t>
  </si>
  <si>
    <t>GARCON Pascal</t>
  </si>
  <si>
    <t>MESNIL Bernard</t>
  </si>
  <si>
    <t>CALLO Myriam</t>
  </si>
  <si>
    <t>CLAVIER Françoise</t>
  </si>
  <si>
    <t>RODRIGUES Jean</t>
  </si>
  <si>
    <t>0104179</t>
  </si>
  <si>
    <t>09</t>
  </si>
  <si>
    <t>0108166</t>
  </si>
  <si>
    <t>79</t>
  </si>
  <si>
    <t>0002220</t>
  </si>
  <si>
    <t>04</t>
  </si>
  <si>
    <t>86</t>
  </si>
  <si>
    <t>0072536</t>
  </si>
  <si>
    <t>02</t>
  </si>
  <si>
    <t>0063393</t>
  </si>
  <si>
    <t>0106537</t>
  </si>
  <si>
    <t>0100759</t>
  </si>
  <si>
    <t>0040265</t>
  </si>
  <si>
    <t>0097588</t>
  </si>
  <si>
    <t>0097589</t>
  </si>
  <si>
    <t>07</t>
  </si>
  <si>
    <t>0093642</t>
  </si>
  <si>
    <t>0106919</t>
  </si>
  <si>
    <t>98</t>
  </si>
  <si>
    <t>0061038</t>
  </si>
  <si>
    <t>0070542</t>
  </si>
  <si>
    <t>0017371</t>
  </si>
  <si>
    <t>0000508</t>
  </si>
  <si>
    <t>0107103</t>
  </si>
  <si>
    <t>88</t>
  </si>
  <si>
    <t>0056770</t>
  </si>
  <si>
    <t>16</t>
  </si>
  <si>
    <t>0110708</t>
  </si>
  <si>
    <t>85</t>
  </si>
  <si>
    <t>0027559</t>
  </si>
  <si>
    <t>0027560</t>
  </si>
  <si>
    <t>0099568</t>
  </si>
  <si>
    <t>0106048</t>
  </si>
  <si>
    <t>06</t>
  </si>
  <si>
    <t>0092129</t>
  </si>
  <si>
    <t>05</t>
  </si>
  <si>
    <t>0090149</t>
  </si>
  <si>
    <t>0101869</t>
  </si>
  <si>
    <t>0089759</t>
  </si>
  <si>
    <t>0109242</t>
  </si>
  <si>
    <t>00</t>
  </si>
  <si>
    <t>0060515</t>
  </si>
  <si>
    <t>0103656</t>
  </si>
  <si>
    <t>0103869</t>
  </si>
  <si>
    <t>0032111</t>
  </si>
  <si>
    <t>0065510</t>
  </si>
  <si>
    <t>92</t>
  </si>
  <si>
    <t>0067990</t>
  </si>
  <si>
    <t>0001278</t>
  </si>
  <si>
    <t>0063344</t>
  </si>
  <si>
    <t>99</t>
  </si>
  <si>
    <t>0042093</t>
  </si>
  <si>
    <t>0098273</t>
  </si>
  <si>
    <t>0110041</t>
  </si>
  <si>
    <t>0109217</t>
  </si>
  <si>
    <t>89</t>
  </si>
  <si>
    <t>0058092</t>
  </si>
  <si>
    <t>0098594</t>
  </si>
  <si>
    <t>0042627</t>
  </si>
  <si>
    <t>0045336</t>
  </si>
  <si>
    <t>94</t>
  </si>
  <si>
    <t>0075885</t>
  </si>
  <si>
    <t>03</t>
  </si>
  <si>
    <t>0064927</t>
  </si>
  <si>
    <t>0065499</t>
  </si>
  <si>
    <t>0105568</t>
  </si>
  <si>
    <t>0047411</t>
  </si>
  <si>
    <t>0094986</t>
  </si>
  <si>
    <t>0105116</t>
  </si>
  <si>
    <t>0091036</t>
  </si>
  <si>
    <t>0064676</t>
  </si>
  <si>
    <t>0035798</t>
  </si>
  <si>
    <t>0056469</t>
  </si>
  <si>
    <t>0098909</t>
  </si>
  <si>
    <t>0110178</t>
  </si>
  <si>
    <t>0104181</t>
  </si>
  <si>
    <t>0105577</t>
  </si>
  <si>
    <t>0063488</t>
  </si>
  <si>
    <t>0063489</t>
  </si>
  <si>
    <t>0108298</t>
  </si>
  <si>
    <t>0099376</t>
  </si>
  <si>
    <t>0020867</t>
  </si>
  <si>
    <t>0104442</t>
  </si>
  <si>
    <t>0061385</t>
  </si>
  <si>
    <t>0086154</t>
  </si>
  <si>
    <t>0015402</t>
  </si>
  <si>
    <t>0090150</t>
  </si>
  <si>
    <t>0098268</t>
  </si>
  <si>
    <t>0090151</t>
  </si>
  <si>
    <t>0069894</t>
  </si>
  <si>
    <t>0061459</t>
  </si>
  <si>
    <t>0061387</t>
  </si>
  <si>
    <t>0064274</t>
  </si>
  <si>
    <t>0073496</t>
  </si>
  <si>
    <t>0060201</t>
  </si>
  <si>
    <t>0063342</t>
  </si>
  <si>
    <t>0028259</t>
  </si>
  <si>
    <t>0103186</t>
  </si>
  <si>
    <t>0108300</t>
  </si>
  <si>
    <t>0105373</t>
  </si>
  <si>
    <t>0056804</t>
  </si>
  <si>
    <t>0106921</t>
  </si>
  <si>
    <t>96</t>
  </si>
  <si>
    <t>0083760</t>
  </si>
  <si>
    <t>08</t>
  </si>
  <si>
    <t>0053080</t>
  </si>
  <si>
    <t>0061778</t>
  </si>
  <si>
    <t>0061779</t>
  </si>
  <si>
    <t>0099377</t>
  </si>
  <si>
    <t>78</t>
  </si>
  <si>
    <t>0104086</t>
  </si>
  <si>
    <t>0106648</t>
  </si>
  <si>
    <t>0063424</t>
  </si>
  <si>
    <t>0098206</t>
  </si>
  <si>
    <t>0061042</t>
  </si>
  <si>
    <t>0107980</t>
  </si>
  <si>
    <t>0103349</t>
  </si>
  <si>
    <t>0071397</t>
  </si>
  <si>
    <t>0092174</t>
  </si>
  <si>
    <t>0061048</t>
  </si>
  <si>
    <t>0046291</t>
  </si>
  <si>
    <t>0108370</t>
  </si>
  <si>
    <t>0105685</t>
  </si>
  <si>
    <t>0101423</t>
  </si>
  <si>
    <t>0025087</t>
  </si>
  <si>
    <t>0041915</t>
  </si>
  <si>
    <t>0065218</t>
  </si>
  <si>
    <t>0065219</t>
  </si>
  <si>
    <t>0103899</t>
  </si>
  <si>
    <t>0058886</t>
  </si>
  <si>
    <t>0086271</t>
  </si>
  <si>
    <t>0061768</t>
  </si>
  <si>
    <t>0102916</t>
  </si>
  <si>
    <t>0101567</t>
  </si>
  <si>
    <t>0101568</t>
  </si>
  <si>
    <t>0012910</t>
  </si>
  <si>
    <t>0098275</t>
  </si>
  <si>
    <t>0102122</t>
  </si>
  <si>
    <t>0061046</t>
  </si>
  <si>
    <t>0103862</t>
  </si>
  <si>
    <t>0060200</t>
  </si>
  <si>
    <t>0088658</t>
  </si>
  <si>
    <t>0098208</t>
  </si>
  <si>
    <t>0095557</t>
  </si>
  <si>
    <t>0061869</t>
  </si>
  <si>
    <t>0090495</t>
  </si>
  <si>
    <t>0061455</t>
  </si>
  <si>
    <t>0102915</t>
  </si>
  <si>
    <t>0088092</t>
  </si>
  <si>
    <t>0103643</t>
  </si>
  <si>
    <t>0099412</t>
  </si>
  <si>
    <t>0061777</t>
  </si>
  <si>
    <t>0065220</t>
  </si>
  <si>
    <t>0109053</t>
  </si>
  <si>
    <t>0095902</t>
  </si>
  <si>
    <t>0102927</t>
  </si>
  <si>
    <t>LECARPENTIER Denis</t>
  </si>
  <si>
    <t>BREMOND Michel</t>
  </si>
  <si>
    <t>SIONVILLE Philippe</t>
  </si>
  <si>
    <t>BREMOND Françoise</t>
  </si>
  <si>
    <t>Vétérans (50)</t>
  </si>
  <si>
    <t>NAGA Fabrice</t>
  </si>
  <si>
    <t>VIKINGS CALVADOS</t>
  </si>
  <si>
    <t>0099023</t>
  </si>
  <si>
    <t>17</t>
  </si>
  <si>
    <t>0111732</t>
  </si>
  <si>
    <t>0034616</t>
  </si>
  <si>
    <t>0006530</t>
  </si>
  <si>
    <t>I</t>
  </si>
  <si>
    <t>BOWLING DE CAEN MONDEVILLE</t>
  </si>
  <si>
    <t>0007604</t>
  </si>
  <si>
    <t>0095299</t>
  </si>
  <si>
    <t>0060350</t>
  </si>
  <si>
    <t>0111548</t>
  </si>
  <si>
    <t>0111639</t>
  </si>
  <si>
    <t>0053375</t>
  </si>
  <si>
    <t>0091087</t>
  </si>
  <si>
    <t>Partie 4</t>
  </si>
  <si>
    <t>CANTEUX Thierry</t>
  </si>
  <si>
    <t>HOUY Thierry</t>
  </si>
  <si>
    <t>LAROQUE Elisabeth</t>
  </si>
  <si>
    <t>HORION François</t>
  </si>
  <si>
    <t>GRESSELIN Cyrille</t>
  </si>
  <si>
    <t>MARCHAND Philippe</t>
  </si>
  <si>
    <t>LEROY Didier</t>
  </si>
  <si>
    <t>NOURY Michel</t>
  </si>
  <si>
    <t>BOUVAINE Jacques</t>
  </si>
  <si>
    <t>MESNIER Françoise</t>
  </si>
  <si>
    <t>GADAIS Catherine</t>
  </si>
  <si>
    <t>CATHERINE Christophe</t>
  </si>
  <si>
    <t>SEVIN Christophe</t>
  </si>
  <si>
    <t>ABADIE Laurent</t>
  </si>
  <si>
    <t>DIMANCHE 22 JANVIER 2017 - 9H30</t>
  </si>
  <si>
    <t>0061952</t>
  </si>
  <si>
    <t>0096890</t>
  </si>
  <si>
    <t>0061634</t>
  </si>
  <si>
    <t>0112635</t>
  </si>
  <si>
    <t>0064649</t>
  </si>
  <si>
    <t>0112715</t>
  </si>
  <si>
    <t>0112714</t>
  </si>
  <si>
    <t>0094987</t>
  </si>
  <si>
    <t>0104413</t>
  </si>
  <si>
    <t>0058577</t>
  </si>
  <si>
    <t>0012129</t>
  </si>
  <si>
    <t>0061458</t>
  </si>
  <si>
    <t>18</t>
  </si>
  <si>
    <t>0113808</t>
  </si>
  <si>
    <t>0106481</t>
  </si>
  <si>
    <t>0114119</t>
  </si>
  <si>
    <t>0104435</t>
  </si>
  <si>
    <t>0100224</t>
  </si>
  <si>
    <t>0107288</t>
  </si>
  <si>
    <t>0083145</t>
  </si>
  <si>
    <t>0012755</t>
  </si>
  <si>
    <t>0104437</t>
  </si>
  <si>
    <t>0113805</t>
  </si>
  <si>
    <t>0113706</t>
  </si>
  <si>
    <t>0033191</t>
  </si>
  <si>
    <t>0114368</t>
  </si>
  <si>
    <t>0113806</t>
  </si>
  <si>
    <t>0064439</t>
  </si>
  <si>
    <t>0088415</t>
  </si>
  <si>
    <t>0096722</t>
  </si>
  <si>
    <t>0098595</t>
  </si>
  <si>
    <t>0102313</t>
  </si>
  <si>
    <t>0065217</t>
  </si>
  <si>
    <t>0053795</t>
  </si>
  <si>
    <t>0004327</t>
  </si>
  <si>
    <t>0106436</t>
  </si>
  <si>
    <t>AMBROIS Laurent</t>
  </si>
  <si>
    <t>ASSELIN Line</t>
  </si>
  <si>
    <t>AUGER Madeleine</t>
  </si>
  <si>
    <t>AUMONT Martial</t>
  </si>
  <si>
    <t>BARROSO Christian</t>
  </si>
  <si>
    <t>BASLE Pascal</t>
  </si>
  <si>
    <t>BAUDOT Bruno</t>
  </si>
  <si>
    <t>BENOIST Denis</t>
  </si>
  <si>
    <t>BIGOT Eric</t>
  </si>
  <si>
    <t>BONNOUVRIER Jean-Marc</t>
  </si>
  <si>
    <t>BOUCRET Guy</t>
  </si>
  <si>
    <t>BOUET Bruno</t>
  </si>
  <si>
    <t>BOURGES Martine</t>
  </si>
  <si>
    <t>BOXSTAEL Johan</t>
  </si>
  <si>
    <t>BROSSARD Gilbert</t>
  </si>
  <si>
    <t>CAILLY Christine</t>
  </si>
  <si>
    <t>CALLO Jean-Claude</t>
  </si>
  <si>
    <t>CANTEUX Andrée</t>
  </si>
  <si>
    <t>CANU Didier</t>
  </si>
  <si>
    <t>CARIOU Thierry</t>
  </si>
  <si>
    <t>CHANTELOUP Christophe</t>
  </si>
  <si>
    <t>CHARBAUT Dominique</t>
  </si>
  <si>
    <t>CHARBIDES Christian</t>
  </si>
  <si>
    <t>CHARBIDES Isabelle</t>
  </si>
  <si>
    <t>CHARRON Dominique</t>
  </si>
  <si>
    <t>CHEDOT Viviane</t>
  </si>
  <si>
    <t>CHEVALIER Louis</t>
  </si>
  <si>
    <t>CHUQUET Guy</t>
  </si>
  <si>
    <t>COGAN Typhaine</t>
  </si>
  <si>
    <t>COOPER Jeffrey-Robert</t>
  </si>
  <si>
    <t>CORDIER Laurette</t>
  </si>
  <si>
    <t>CRISTEL Eric</t>
  </si>
  <si>
    <t>DARDENNE Thierry</t>
  </si>
  <si>
    <t>DE SMET Christiane</t>
  </si>
  <si>
    <t>DEGEL Jacqueline</t>
  </si>
  <si>
    <t>DELABRIERE François</t>
  </si>
  <si>
    <t>DEMARLE Guy</t>
  </si>
  <si>
    <t>DERAMBURE Bernard</t>
  </si>
  <si>
    <t>DERSEL Liliane</t>
  </si>
  <si>
    <t>DERSEL Michel</t>
  </si>
  <si>
    <t>DUFOUR Didier</t>
  </si>
  <si>
    <t>DUFOUR Françoise</t>
  </si>
  <si>
    <t>DUFOUR Marcel</t>
  </si>
  <si>
    <t>DUTHEIL Claudine</t>
  </si>
  <si>
    <t>DUTHEIL Jean-Yves</t>
  </si>
  <si>
    <t>DUVAL Patrick</t>
  </si>
  <si>
    <t>DUVAL Yannick</t>
  </si>
  <si>
    <t>ETIENNE Eric</t>
  </si>
  <si>
    <t>FAUTRAT Stéphane</t>
  </si>
  <si>
    <t>FOUCHER Marie-Christine</t>
  </si>
  <si>
    <t>FOUIN Marie-Claude</t>
  </si>
  <si>
    <t>FOULON Pascal</t>
  </si>
  <si>
    <t>GADAIS Alain</t>
  </si>
  <si>
    <t>GANNE Gilles</t>
  </si>
  <si>
    <t>GOODEY Verna-Lesley</t>
  </si>
  <si>
    <t>GOSSELIN Michèle</t>
  </si>
  <si>
    <t>GOSSELIN Nicole</t>
  </si>
  <si>
    <t>GUERIN Annick</t>
  </si>
  <si>
    <t>GUERIN Jean-Pierre</t>
  </si>
  <si>
    <t>GUERREY Daniel</t>
  </si>
  <si>
    <t>GUERREY Marie France</t>
  </si>
  <si>
    <t>GUILLOUF Patrice</t>
  </si>
  <si>
    <t>HAMON Chantal</t>
  </si>
  <si>
    <t>HENRY Georges</t>
  </si>
  <si>
    <t>JEANNE Bernard</t>
  </si>
  <si>
    <t>JEGOU Patrick</t>
  </si>
  <si>
    <t>JOSSET Pierre</t>
  </si>
  <si>
    <t>JOUBERT Pierre Philippe</t>
  </si>
  <si>
    <t>KORECKI Ladislas</t>
  </si>
  <si>
    <t>LAMADE Jean-Marie</t>
  </si>
  <si>
    <t>LANGLOIS-BERTHELOT Cécile</t>
  </si>
  <si>
    <t>LATINIER Gérard</t>
  </si>
  <si>
    <t>LE BREUT Elisabeth</t>
  </si>
  <si>
    <t>LE BREUT Thierry</t>
  </si>
  <si>
    <t>LE GRIVES Jean-Baptiste</t>
  </si>
  <si>
    <t>LE MOËL Jean-Claude</t>
  </si>
  <si>
    <t>LE TERRIER Isabelle</t>
  </si>
  <si>
    <t>LECONTE Christophe</t>
  </si>
  <si>
    <t>LEFILLATRE Denis</t>
  </si>
  <si>
    <t>LEGUILLIER Patricia</t>
  </si>
  <si>
    <t>LEJEUNE Eric</t>
  </si>
  <si>
    <t>LELERRE Catherine</t>
  </si>
  <si>
    <t>LELIEVRE Dominique</t>
  </si>
  <si>
    <t>LEMAZURIER Annie</t>
  </si>
  <si>
    <t>LEMOIGNE Christian</t>
  </si>
  <si>
    <t>LEPAGE Hubert</t>
  </si>
  <si>
    <t>LEPARQUIER Didier</t>
  </si>
  <si>
    <t>LEPARQUIER Pierre</t>
  </si>
  <si>
    <t>LEPRINCE Christine</t>
  </si>
  <si>
    <t>LEPROULT Emmanuel</t>
  </si>
  <si>
    <t>LESNE Erick</t>
  </si>
  <si>
    <t>LETHEUX Roselyne</t>
  </si>
  <si>
    <t>LEVEAU Patrick</t>
  </si>
  <si>
    <t>LEVESQUE Bernard</t>
  </si>
  <si>
    <t>LUBIN Alain</t>
  </si>
  <si>
    <t>MAGNIN Alain</t>
  </si>
  <si>
    <t>MALLARD Sylvie</t>
  </si>
  <si>
    <t>MARCHAND Pierre</t>
  </si>
  <si>
    <t>MARIE Stéphane</t>
  </si>
  <si>
    <t>MARIETTE-GUILLOUF Laure</t>
  </si>
  <si>
    <t>MARTIN Michel</t>
  </si>
  <si>
    <t>MENNELET Benoit</t>
  </si>
  <si>
    <t>MERCIER Régine</t>
  </si>
  <si>
    <t>MESNIL David</t>
  </si>
  <si>
    <t>METIVIER Chantal</t>
  </si>
  <si>
    <t>MOISY Catherine</t>
  </si>
  <si>
    <t>MOISY Jean-Paul</t>
  </si>
  <si>
    <t>MOREL Patricia</t>
  </si>
  <si>
    <t>MYSOET Laurent</t>
  </si>
  <si>
    <t>NARDI COLOME Serge</t>
  </si>
  <si>
    <t>NATIVELLE Jean-Claude</t>
  </si>
  <si>
    <t>NAVARRETE Jean-Marc</t>
  </si>
  <si>
    <t>NIOBEY Hubert</t>
  </si>
  <si>
    <t>NOURY Jocelyne</t>
  </si>
  <si>
    <t>NOYER Patrice</t>
  </si>
  <si>
    <t>PALMER Wanda</t>
  </si>
  <si>
    <t>PENLOUP Gérard</t>
  </si>
  <si>
    <t>PERRIERE Jean</t>
  </si>
  <si>
    <t>PLOMION Babeth</t>
  </si>
  <si>
    <t>PLOMION Christian</t>
  </si>
  <si>
    <t>POCINO Odile</t>
  </si>
  <si>
    <t>POIROT Lucien</t>
  </si>
  <si>
    <t>POUSSE Pascal</t>
  </si>
  <si>
    <t>POUSSE Véronique</t>
  </si>
  <si>
    <t>PROFICHET Michèle</t>
  </si>
  <si>
    <t>PRUNIER Eric</t>
  </si>
  <si>
    <t>PRUNIER Laure</t>
  </si>
  <si>
    <t>PRUNOT Dominique</t>
  </si>
  <si>
    <t>QUIGNON Xavier</t>
  </si>
  <si>
    <t>REAULT Yannick</t>
  </si>
  <si>
    <t>REEVES Rodney</t>
  </si>
  <si>
    <t>REGGI Florence</t>
  </si>
  <si>
    <t>REGGI Philippe</t>
  </si>
  <si>
    <t>RICHART Claude</t>
  </si>
  <si>
    <t>RIGOULOT Stéphane</t>
  </si>
  <si>
    <t>RIMBAUD François</t>
  </si>
  <si>
    <t>ROUCH Michel</t>
  </si>
  <si>
    <t>ROUZIC Dominique</t>
  </si>
  <si>
    <t>RUDEL Marcel</t>
  </si>
  <si>
    <t>RUISSEL Christèle</t>
  </si>
  <si>
    <t>RUISSEL Didier</t>
  </si>
  <si>
    <t>SABA Franco</t>
  </si>
  <si>
    <t>SADOT Daniel</t>
  </si>
  <si>
    <t>SAVANCHOMKEO Khanxay</t>
  </si>
  <si>
    <t>SIMON Michel</t>
  </si>
  <si>
    <t>SUARD Jean</t>
  </si>
  <si>
    <t>TAPIN Michel</t>
  </si>
  <si>
    <t>TASSET Daniel</t>
  </si>
  <si>
    <t>VAIDIS Henri</t>
  </si>
  <si>
    <t>VICTOR Pascal</t>
  </si>
  <si>
    <t>VINDARD Gilbert</t>
  </si>
  <si>
    <t>VIVIEN Joël</t>
  </si>
  <si>
    <t>YONNET Daniel</t>
  </si>
  <si>
    <t/>
  </si>
  <si>
    <t>HEUZE Bernadette</t>
  </si>
  <si>
    <t>St-Lô Macao, le 28 octobre 2018</t>
  </si>
  <si>
    <t>8 96722</t>
  </si>
  <si>
    <t>89 58577</t>
  </si>
  <si>
    <t>5 90149</t>
  </si>
  <si>
    <t>19 115224</t>
  </si>
  <si>
    <t>93 70542</t>
  </si>
  <si>
    <t>98 61458</t>
  </si>
  <si>
    <t>98 61042</t>
  </si>
  <si>
    <t>3 65499</t>
  </si>
  <si>
    <t>87 53080</t>
  </si>
  <si>
    <t>11 101567</t>
  </si>
  <si>
    <t>98 61387</t>
  </si>
  <si>
    <t>86 47411</t>
  </si>
  <si>
    <t>85 20867</t>
  </si>
  <si>
    <t>98 61455</t>
  </si>
  <si>
    <t>88 56804</t>
  </si>
  <si>
    <t>85 46291</t>
  </si>
  <si>
    <t>94 75885</t>
  </si>
  <si>
    <t>3 64927</t>
  </si>
  <si>
    <t>13 105577</t>
  </si>
  <si>
    <t>99 61779</t>
  </si>
  <si>
    <t>2 63424</t>
  </si>
  <si>
    <t>99 61777</t>
  </si>
  <si>
    <t>98 61046</t>
  </si>
  <si>
    <t>2 64676</t>
  </si>
  <si>
    <t>85 42627</t>
  </si>
  <si>
    <t>99 61778</t>
  </si>
  <si>
    <t>1 12129</t>
  </si>
  <si>
    <t>10 99412</t>
  </si>
  <si>
    <t>4 88092</t>
  </si>
  <si>
    <t>19</t>
  </si>
  <si>
    <t>0115224</t>
  </si>
  <si>
    <t>RIOU Nathalie</t>
  </si>
  <si>
    <t>Qualifié</t>
  </si>
  <si>
    <t>Qualifiée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</si>
</sst>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&lt;200]0;[Red]0"/>
    <numFmt numFmtId="165" formatCode="[&lt;1600]0;[Red]0"/>
    <numFmt numFmtId="166" formatCode="[&lt;1200]0;[Red]0"/>
    <numFmt numFmtId="167" formatCode="[&lt;2800]0;[Red]0"/>
    <numFmt numFmtId="168" formatCode="0.0"/>
    <numFmt numFmtId="169" formatCode="00"/>
    <numFmt numFmtId="170" formatCode="0000000"/>
    <numFmt numFmtId="171" formatCode="#,##0\ &quot;F&quot;;\-#,##0\ &quot;F&quot;"/>
    <numFmt numFmtId="172" formatCode="#,##0\ &quot;F&quot;;[Red]\-#,##0\ &quot;F&quot;"/>
    <numFmt numFmtId="173" formatCode="#,##0.00\ &quot;F&quot;;\-#,##0.00\ &quot;F&quot;"/>
    <numFmt numFmtId="174" formatCode="#,##0.00\ &quot;F&quot;;[Red]\-#,##0.00\ &quot;F&quot;"/>
    <numFmt numFmtId="175" formatCode="_-* #,##0\ &quot;F&quot;_-;\-* #,##0\ &quot;F&quot;_-;_-* &quot;-&quot;\ &quot;F&quot;_-;_-@_-"/>
    <numFmt numFmtId="176" formatCode="_-* #,##0\ _F_-;\-* #,##0\ _F_-;_-* &quot;-&quot;\ _F_-;_-@_-"/>
    <numFmt numFmtId="177" formatCode="_-* #,##0.00\ &quot;F&quot;_-;\-* #,##0.00\ &quot;F&quot;_-;_-* &quot;-&quot;??\ &quot;F&quot;_-;_-@_-"/>
    <numFmt numFmtId="178" formatCode="_-* #,##0.00\ _F_-;\-* #,##0.00\ _F_-;_-* &quot;-&quot;??\ _F_-;_-@_-"/>
    <numFmt numFmtId="179" formatCode="#,##0;\-#,##0"/>
    <numFmt numFmtId="180" formatCode="#,##0;[Red]\-#,##0"/>
    <numFmt numFmtId="181" formatCode="#,##0.00;\-#,##0.00"/>
    <numFmt numFmtId="182" formatCode="#,##0.00;[Red]\-#,##0.00"/>
    <numFmt numFmtId="183" formatCode="dd/mmm/yyyy"/>
    <numFmt numFmtId="184" formatCode="dd\ mmmm\ yyyy"/>
    <numFmt numFmtId="185" formatCode="&quot;le &quot;dd\ mmmm\ yyyy"/>
    <numFmt numFmtId="186" formatCode="0.#"/>
    <numFmt numFmtId="187" formatCode="##\.#####"/>
    <numFmt numFmtId="188" formatCode="00\.#####"/>
    <numFmt numFmtId="189" formatCode="00\.000000"/>
    <numFmt numFmtId="190" formatCode="[Black]General"/>
    <numFmt numFmtId="191" formatCode="d\ mmmm\ yyyy"/>
    <numFmt numFmtId="192" formatCode="&quot;Date:&quot;\ dd\ mmmm\ yyyy"/>
    <numFmt numFmtId="193" formatCode="[$-40C]dddd\ d\ mmmm\ yyyy"/>
    <numFmt numFmtId="194" formatCode="[$-40C]d\ mmmm\ yyyy;@"/>
    <numFmt numFmtId="195" formatCode="[&gt;200]0;[Red]0"/>
    <numFmt numFmtId="196" formatCode="[&lt;201]0;[Red]0"/>
    <numFmt numFmtId="197" formatCode="[&lt;1000]0;[Red]0"/>
    <numFmt numFmtId="198" formatCode="[&lt;1000]0.00;[Red]0.00"/>
    <numFmt numFmtId="199" formatCode="[&lt;200]0.00;[Red]0.00"/>
    <numFmt numFmtId="200" formatCode="000000"/>
    <numFmt numFmtId="201" formatCode="[&lt;1800]0;[Red]0"/>
    <numFmt numFmtId="202" formatCode="&quot;Vrai&quot;;&quot;Vrai&quot;;&quot;Faux&quot;"/>
    <numFmt numFmtId="203" formatCode="&quot;Actif&quot;;&quot;Actif&quot;;&quot;Inactif&quot;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6"/>
      <color indexed="10"/>
      <name val="Arial"/>
      <family val="2"/>
    </font>
    <font>
      <b/>
      <sz val="26"/>
      <color indexed="12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name val="Helv"/>
      <family val="0"/>
    </font>
    <font>
      <sz val="10"/>
      <name val="MS Sans Serif"/>
      <family val="0"/>
    </font>
    <font>
      <sz val="11"/>
      <name val="Arial"/>
      <family val="2"/>
    </font>
    <font>
      <b/>
      <sz val="36"/>
      <name val="Arial"/>
      <family val="2"/>
    </font>
    <font>
      <b/>
      <sz val="16"/>
      <name val="Arial"/>
      <family val="2"/>
    </font>
    <font>
      <sz val="1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22"/>
      <name val="Arial"/>
      <family val="2"/>
    </font>
    <font>
      <b/>
      <sz val="20"/>
      <name val="Arial"/>
      <family val="2"/>
    </font>
    <font>
      <b/>
      <sz val="1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22"/>
      <name val="Arial"/>
      <family val="2"/>
    </font>
    <font>
      <b/>
      <sz val="20"/>
      <color indexed="12"/>
      <name val="Arial"/>
      <family val="2"/>
    </font>
    <font>
      <b/>
      <sz val="18"/>
      <name val="Arial"/>
      <family val="2"/>
    </font>
    <font>
      <b/>
      <sz val="36"/>
      <color indexed="10"/>
      <name val="Arial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10"/>
      <color indexed="10"/>
      <name val="Verdana"/>
      <family val="2"/>
    </font>
    <font>
      <sz val="8"/>
      <name val="Arial"/>
      <family val="0"/>
    </font>
    <font>
      <b/>
      <sz val="48"/>
      <name val="Arial"/>
      <family val="2"/>
    </font>
    <font>
      <b/>
      <sz val="12"/>
      <name val="Arial"/>
      <family val="2"/>
    </font>
    <font>
      <b/>
      <sz val="26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0"/>
      <color indexed="1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31"/>
      </top>
      <bottom style="thin">
        <color indexed="31"/>
      </bottom>
    </border>
    <border>
      <left style="thin"/>
      <right style="thin"/>
      <top style="thin">
        <color indexed="31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0" fillId="21" borderId="3" applyNumberFormat="0" applyFont="0" applyAlignment="0" applyProtection="0"/>
    <xf numFmtId="0" fontId="39" fillId="7" borderId="1" applyNumberFormat="0" applyAlignment="0" applyProtection="0"/>
    <xf numFmtId="0" fontId="40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0" applyNumberFormat="0" applyBorder="0" applyAlignment="0" applyProtection="0"/>
    <xf numFmtId="0" fontId="9" fillId="0" borderId="0">
      <alignment/>
      <protection/>
    </xf>
    <xf numFmtId="0" fontId="8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3" fillId="20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3" borderId="9" applyNumberFormat="0" applyAlignment="0" applyProtection="0"/>
  </cellStyleXfs>
  <cellXfs count="210">
    <xf numFmtId="0" fontId="0" fillId="0" borderId="0" xfId="0" applyAlignment="1">
      <alignment/>
    </xf>
    <xf numFmtId="0" fontId="0" fillId="24" borderId="10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0" fillId="24" borderId="10" xfId="0" applyNumberFormat="1" applyFill="1" applyBorder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5" fillId="20" borderId="11" xfId="0" applyFont="1" applyFill="1" applyBorder="1" applyAlignment="1">
      <alignment horizontal="center" vertical="center"/>
    </xf>
    <xf numFmtId="0" fontId="5" fillId="25" borderId="12" xfId="0" applyFont="1" applyFill="1" applyBorder="1" applyAlignment="1">
      <alignment horizontal="center" vertical="center"/>
    </xf>
    <xf numFmtId="0" fontId="0" fillId="22" borderId="10" xfId="0" applyFill="1" applyBorder="1" applyAlignment="1">
      <alignment horizontal="center"/>
    </xf>
    <xf numFmtId="0" fontId="0" fillId="22" borderId="13" xfId="0" applyFill="1" applyBorder="1" applyAlignment="1">
      <alignment/>
    </xf>
    <xf numFmtId="0" fontId="12" fillId="0" borderId="14" xfId="52" applyFont="1" applyBorder="1" applyAlignment="1">
      <alignment horizontal="centerContinuous" vertical="center" wrapText="1"/>
      <protection/>
    </xf>
    <xf numFmtId="0" fontId="12" fillId="0" borderId="15" xfId="52" applyFont="1" applyBorder="1" applyAlignment="1">
      <alignment horizontal="centerContinuous" vertical="center" wrapText="1"/>
      <protection/>
    </xf>
    <xf numFmtId="0" fontId="13" fillId="0" borderId="0" xfId="53" applyFont="1">
      <alignment/>
      <protection/>
    </xf>
    <xf numFmtId="0" fontId="13" fillId="0" borderId="16" xfId="53" applyFont="1" applyBorder="1" applyAlignment="1">
      <alignment horizontal="centerContinuous"/>
      <protection/>
    </xf>
    <xf numFmtId="0" fontId="13" fillId="0" borderId="0" xfId="53" applyFont="1" applyBorder="1" applyAlignment="1">
      <alignment horizontal="centerContinuous"/>
      <protection/>
    </xf>
    <xf numFmtId="0" fontId="0" fillId="22" borderId="10" xfId="0" applyFill="1" applyBorder="1" applyAlignment="1" applyProtection="1">
      <alignment horizontal="center"/>
      <protection locked="0"/>
    </xf>
    <xf numFmtId="164" fontId="0" fillId="24" borderId="10" xfId="0" applyNumberFormat="1" applyFill="1" applyBorder="1" applyAlignment="1" applyProtection="1">
      <alignment horizontal="center"/>
      <protection locked="0"/>
    </xf>
    <xf numFmtId="0" fontId="0" fillId="0" borderId="0" xfId="52" applyFont="1" applyAlignment="1">
      <alignment vertical="center"/>
      <protection/>
    </xf>
    <xf numFmtId="0" fontId="10" fillId="0" borderId="0" xfId="52" applyFont="1" applyAlignment="1">
      <alignment horizontal="center" vertical="center"/>
      <protection/>
    </xf>
    <xf numFmtId="0" fontId="11" fillId="0" borderId="17" xfId="52" applyFont="1" applyBorder="1" applyAlignment="1">
      <alignment horizontal="centerContinuous"/>
      <protection/>
    </xf>
    <xf numFmtId="0" fontId="11" fillId="0" borderId="18" xfId="52" applyFont="1" applyBorder="1" applyAlignment="1">
      <alignment horizontal="centerContinuous"/>
      <protection/>
    </xf>
    <xf numFmtId="0" fontId="0" fillId="0" borderId="0" xfId="53" applyFont="1">
      <alignment/>
      <protection/>
    </xf>
    <xf numFmtId="0" fontId="12" fillId="0" borderId="19" xfId="52" applyFont="1" applyBorder="1" applyAlignment="1">
      <alignment horizontal="centerContinuous" vertical="center" wrapText="1"/>
      <protection/>
    </xf>
    <xf numFmtId="0" fontId="13" fillId="0" borderId="20" xfId="53" applyFont="1" applyBorder="1" applyAlignment="1">
      <alignment horizontal="centerContinuous"/>
      <protection/>
    </xf>
    <xf numFmtId="0" fontId="11" fillId="0" borderId="17" xfId="52" applyFont="1" applyBorder="1" applyAlignment="1">
      <alignment horizontal="centerContinuous" vertical="center"/>
      <protection/>
    </xf>
    <xf numFmtId="0" fontId="11" fillId="0" borderId="18" xfId="52" applyFont="1" applyBorder="1" applyAlignment="1">
      <alignment horizontal="centerContinuous" vertical="center"/>
      <protection/>
    </xf>
    <xf numFmtId="0" fontId="14" fillId="0" borderId="21" xfId="52" applyFont="1" applyBorder="1" applyAlignment="1">
      <alignment horizontal="centerContinuous" vertical="center" wrapText="1"/>
      <protection/>
    </xf>
    <xf numFmtId="0" fontId="14" fillId="0" borderId="22" xfId="52" applyFont="1" applyBorder="1" applyAlignment="1">
      <alignment horizontal="centerContinuous" vertical="center" wrapText="1"/>
      <protection/>
    </xf>
    <xf numFmtId="0" fontId="14" fillId="0" borderId="23" xfId="52" applyFont="1" applyBorder="1" applyAlignment="1">
      <alignment horizontal="centerContinuous" vertical="center" wrapText="1"/>
      <protection/>
    </xf>
    <xf numFmtId="0" fontId="15" fillId="0" borderId="0" xfId="52" applyFont="1" applyAlignment="1">
      <alignment vertical="center"/>
      <protection/>
    </xf>
    <xf numFmtId="0" fontId="10" fillId="0" borderId="0" xfId="52" applyFont="1" applyAlignment="1">
      <alignment vertical="center"/>
      <protection/>
    </xf>
    <xf numFmtId="0" fontId="17" fillId="0" borderId="0" xfId="52" applyFont="1" applyAlignment="1">
      <alignment horizontal="center" vertical="center"/>
      <protection/>
    </xf>
    <xf numFmtId="0" fontId="17" fillId="0" borderId="24" xfId="52" applyFont="1" applyBorder="1" applyAlignment="1">
      <alignment horizontal="centerContinuous" vertical="center" wrapText="1"/>
      <protection/>
    </xf>
    <xf numFmtId="0" fontId="12" fillId="0" borderId="25" xfId="52" applyFont="1" applyBorder="1" applyAlignment="1">
      <alignment horizontal="centerContinuous" vertical="center" wrapText="1"/>
      <protection/>
    </xf>
    <xf numFmtId="0" fontId="12" fillId="0" borderId="26" xfId="52" applyFont="1" applyBorder="1" applyAlignment="1">
      <alignment horizontal="right" vertical="center" textRotation="90" wrapText="1"/>
      <protection/>
    </xf>
    <xf numFmtId="0" fontId="18" fillId="0" borderId="0" xfId="52" applyFont="1" applyAlignment="1">
      <alignment horizontal="left" vertical="center" wrapText="1"/>
      <protection/>
    </xf>
    <xf numFmtId="0" fontId="19" fillId="0" borderId="0" xfId="52" applyFont="1" applyAlignment="1">
      <alignment horizontal="left" vertical="center" wrapText="1"/>
      <protection/>
    </xf>
    <xf numFmtId="0" fontId="11" fillId="0" borderId="0" xfId="52" applyFont="1" applyAlignment="1">
      <alignment horizontal="left" vertical="center" wrapText="1"/>
      <protection/>
    </xf>
    <xf numFmtId="0" fontId="0" fillId="7" borderId="10" xfId="52" applyFont="1" applyFill="1" applyBorder="1" applyAlignment="1">
      <alignment horizontal="center" vertical="center"/>
      <protection/>
    </xf>
    <xf numFmtId="0" fontId="0" fillId="7" borderId="10" xfId="52" applyFont="1" applyFill="1" applyBorder="1" applyAlignment="1">
      <alignment horizontal="center" vertical="center" wrapText="1"/>
      <protection/>
    </xf>
    <xf numFmtId="0" fontId="13" fillId="0" borderId="0" xfId="52" applyFont="1" applyAlignment="1">
      <alignment horizontal="center" vertical="center"/>
      <protection/>
    </xf>
    <xf numFmtId="0" fontId="0" fillId="0" borderId="0" xfId="52" applyFont="1" applyAlignment="1">
      <alignment horizontal="center" vertical="center"/>
      <protection/>
    </xf>
    <xf numFmtId="0" fontId="16" fillId="0" borderId="27" xfId="52" applyFont="1" applyBorder="1" applyAlignment="1" applyProtection="1">
      <alignment horizontal="center" vertical="center"/>
      <protection locked="0"/>
    </xf>
    <xf numFmtId="0" fontId="16" fillId="0" borderId="27" xfId="52" applyFont="1" applyBorder="1" applyAlignment="1">
      <alignment horizontal="center" vertical="center"/>
      <protection/>
    </xf>
    <xf numFmtId="0" fontId="11" fillId="0" borderId="0" xfId="52" applyFont="1" applyAlignment="1">
      <alignment horizontal="center" vertical="center"/>
      <protection/>
    </xf>
    <xf numFmtId="0" fontId="0" fillId="0" borderId="0" xfId="52" applyFont="1" applyAlignment="1">
      <alignment horizontal="center" wrapText="1"/>
      <protection/>
    </xf>
    <xf numFmtId="0" fontId="0" fillId="0" borderId="0" xfId="52" applyFont="1" applyBorder="1" applyAlignment="1">
      <alignment horizontal="right" vertical="center" textRotation="90"/>
      <protection/>
    </xf>
    <xf numFmtId="0" fontId="20" fillId="0" borderId="10" xfId="52" applyFont="1" applyBorder="1" applyAlignment="1">
      <alignment horizontal="center" vertical="center"/>
      <protection/>
    </xf>
    <xf numFmtId="0" fontId="15" fillId="0" borderId="0" xfId="52" applyFont="1" applyAlignment="1">
      <alignment horizontal="center" vertical="center"/>
      <protection/>
    </xf>
    <xf numFmtId="0" fontId="11" fillId="0" borderId="27" xfId="52" applyFont="1" applyBorder="1" applyAlignment="1" applyProtection="1">
      <alignment horizontal="center" vertical="center"/>
      <protection locked="0"/>
    </xf>
    <xf numFmtId="0" fontId="23" fillId="0" borderId="13" xfId="52" applyFont="1" applyBorder="1" applyAlignment="1">
      <alignment horizontal="left" vertical="center"/>
      <protection/>
    </xf>
    <xf numFmtId="164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13" xfId="0" applyFont="1" applyFill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1" fontId="0" fillId="24" borderId="10" xfId="0" applyNumberFormat="1" applyFill="1" applyBorder="1" applyAlignment="1">
      <alignment horizontal="center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24" fillId="0" borderId="10" xfId="52" applyFont="1" applyBorder="1" applyAlignment="1">
      <alignment horizontal="center" vertical="center"/>
      <protection/>
    </xf>
    <xf numFmtId="0" fontId="6" fillId="26" borderId="10" xfId="0" applyFont="1" applyFill="1" applyBorder="1" applyAlignment="1">
      <alignment/>
    </xf>
    <xf numFmtId="0" fontId="6" fillId="26" borderId="10" xfId="0" applyFont="1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0" fontId="0" fillId="24" borderId="10" xfId="0" applyFill="1" applyBorder="1" applyAlignment="1">
      <alignment/>
    </xf>
    <xf numFmtId="0" fontId="8" fillId="0" borderId="0" xfId="53" applyAlignment="1">
      <alignment vertical="center"/>
      <protection/>
    </xf>
    <xf numFmtId="0" fontId="0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25" fillId="0" borderId="28" xfId="54" applyFont="1" applyFill="1" applyBorder="1" applyAlignment="1">
      <alignment horizontal="center" wrapText="1"/>
      <protection/>
    </xf>
    <xf numFmtId="169" fontId="25" fillId="0" borderId="28" xfId="54" applyNumberFormat="1" applyFont="1" applyFill="1" applyBorder="1" applyAlignment="1">
      <alignment horizontal="center" wrapText="1"/>
      <protection/>
    </xf>
    <xf numFmtId="170" fontId="25" fillId="0" borderId="28" xfId="54" applyNumberFormat="1" applyFont="1" applyFill="1" applyBorder="1" applyAlignment="1">
      <alignment horizontal="center" wrapText="1"/>
      <protection/>
    </xf>
    <xf numFmtId="0" fontId="25" fillId="0" borderId="28" xfId="54" applyFont="1" applyFill="1" applyBorder="1" applyAlignment="1">
      <alignment wrapText="1"/>
      <protection/>
    </xf>
    <xf numFmtId="0" fontId="25" fillId="0" borderId="28" xfId="54" applyFont="1" applyBorder="1" applyAlignment="1">
      <alignment horizontal="right"/>
      <protection/>
    </xf>
    <xf numFmtId="0" fontId="25" fillId="0" borderId="28" xfId="54" applyFont="1" applyBorder="1" applyAlignment="1">
      <alignment horizontal="center"/>
      <protection/>
    </xf>
    <xf numFmtId="0" fontId="27" fillId="0" borderId="29" xfId="0" applyFont="1" applyBorder="1" applyAlignment="1">
      <alignment horizontal="center"/>
    </xf>
    <xf numFmtId="0" fontId="27" fillId="0" borderId="29" xfId="0" applyFont="1" applyBorder="1" applyAlignment="1">
      <alignment/>
    </xf>
    <xf numFmtId="0" fontId="27" fillId="0" borderId="29" xfId="0" applyFont="1" applyBorder="1" applyAlignment="1">
      <alignment horizontal="right"/>
    </xf>
    <xf numFmtId="0" fontId="27" fillId="0" borderId="29" xfId="0" applyFont="1" applyBorder="1" applyAlignment="1">
      <alignment/>
    </xf>
    <xf numFmtId="0" fontId="27" fillId="0" borderId="29" xfId="0" applyFont="1" applyBorder="1" applyAlignment="1">
      <alignment horizontal="center" vertical="center"/>
    </xf>
    <xf numFmtId="0" fontId="0" fillId="22" borderId="13" xfId="0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22" borderId="10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/>
    </xf>
    <xf numFmtId="49" fontId="27" fillId="0" borderId="29" xfId="0" applyNumberFormat="1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27" fillId="0" borderId="28" xfId="0" applyFont="1" applyBorder="1" applyAlignment="1">
      <alignment horizontal="right"/>
    </xf>
    <xf numFmtId="0" fontId="25" fillId="0" borderId="29" xfId="54" applyFont="1" applyFill="1" applyBorder="1" applyAlignment="1">
      <alignment horizontal="right" wrapText="1"/>
      <protection/>
    </xf>
    <xf numFmtId="0" fontId="25" fillId="0" borderId="29" xfId="54" applyFont="1" applyFill="1" applyBorder="1" applyAlignment="1">
      <alignment horizontal="center" wrapText="1"/>
      <protection/>
    </xf>
    <xf numFmtId="0" fontId="27" fillId="0" borderId="28" xfId="0" applyFont="1" applyBorder="1" applyAlignment="1">
      <alignment horizontal="center"/>
    </xf>
    <xf numFmtId="169" fontId="25" fillId="0" borderId="29" xfId="54" applyNumberFormat="1" applyFont="1" applyFill="1" applyBorder="1" applyAlignment="1">
      <alignment horizontal="center" wrapText="1"/>
      <protection/>
    </xf>
    <xf numFmtId="170" fontId="25" fillId="0" borderId="29" xfId="54" applyNumberFormat="1" applyFont="1" applyFill="1" applyBorder="1" applyAlignment="1">
      <alignment horizontal="center" wrapText="1"/>
      <protection/>
    </xf>
    <xf numFmtId="0" fontId="25" fillId="0" borderId="29" xfId="54" applyFont="1" applyFill="1" applyBorder="1" applyAlignment="1">
      <alignment wrapText="1"/>
      <protection/>
    </xf>
    <xf numFmtId="0" fontId="27" fillId="0" borderId="28" xfId="0" applyFont="1" applyBorder="1" applyAlignment="1">
      <alignment/>
    </xf>
    <xf numFmtId="0" fontId="25" fillId="0" borderId="29" xfId="54" applyFont="1" applyBorder="1" applyAlignment="1">
      <alignment horizontal="right"/>
      <protection/>
    </xf>
    <xf numFmtId="0" fontId="25" fillId="0" borderId="29" xfId="54" applyFont="1" applyBorder="1" applyAlignment="1">
      <alignment horizontal="center"/>
      <protection/>
    </xf>
    <xf numFmtId="0" fontId="27" fillId="0" borderId="28" xfId="0" applyFont="1" applyBorder="1" applyAlignment="1">
      <alignment/>
    </xf>
    <xf numFmtId="0" fontId="27" fillId="0" borderId="28" xfId="0" applyFont="1" applyBorder="1" applyAlignment="1">
      <alignment horizontal="center" vertical="center"/>
    </xf>
    <xf numFmtId="0" fontId="28" fillId="0" borderId="29" xfId="0" applyFont="1" applyBorder="1" applyAlignment="1">
      <alignment/>
    </xf>
    <xf numFmtId="0" fontId="28" fillId="0" borderId="29" xfId="0" applyFont="1" applyBorder="1" applyAlignment="1">
      <alignment horizontal="center" vertical="center"/>
    </xf>
    <xf numFmtId="0" fontId="27" fillId="0" borderId="29" xfId="54" applyFont="1" applyBorder="1" applyAlignment="1">
      <alignment horizontal="center"/>
      <protection/>
    </xf>
    <xf numFmtId="0" fontId="27" fillId="0" borderId="29" xfId="54" applyFont="1" applyFill="1" applyBorder="1" applyAlignment="1">
      <alignment horizontal="center" wrapText="1"/>
      <protection/>
    </xf>
    <xf numFmtId="0" fontId="0" fillId="0" borderId="29" xfId="0" applyBorder="1" applyAlignment="1">
      <alignment/>
    </xf>
    <xf numFmtId="0" fontId="0" fillId="0" borderId="29" xfId="0" applyBorder="1" applyAlignment="1">
      <alignment/>
    </xf>
    <xf numFmtId="0" fontId="0" fillId="0" borderId="29" xfId="0" applyFont="1" applyBorder="1" applyAlignment="1">
      <alignment horizontal="left"/>
    </xf>
    <xf numFmtId="0" fontId="6" fillId="0" borderId="29" xfId="0" applyFont="1" applyBorder="1" applyAlignment="1">
      <alignment horizontal="center"/>
    </xf>
    <xf numFmtId="169" fontId="27" fillId="0" borderId="29" xfId="54" applyNumberFormat="1" applyFont="1" applyFill="1" applyBorder="1" applyAlignment="1">
      <alignment horizontal="center" wrapText="1"/>
      <protection/>
    </xf>
    <xf numFmtId="170" fontId="27" fillId="0" borderId="29" xfId="54" applyNumberFormat="1" applyFont="1" applyFill="1" applyBorder="1" applyAlignment="1">
      <alignment horizontal="center" wrapText="1"/>
      <protection/>
    </xf>
    <xf numFmtId="0" fontId="27" fillId="0" borderId="29" xfId="54" applyFont="1" applyFill="1" applyBorder="1" applyAlignment="1">
      <alignment wrapText="1"/>
      <protection/>
    </xf>
    <xf numFmtId="0" fontId="27" fillId="0" borderId="29" xfId="54" applyFont="1" applyBorder="1" applyAlignment="1">
      <alignment horizontal="right"/>
      <protection/>
    </xf>
    <xf numFmtId="0" fontId="27" fillId="0" borderId="30" xfId="0" applyFont="1" applyBorder="1" applyAlignment="1">
      <alignment horizontal="center"/>
    </xf>
    <xf numFmtId="0" fontId="27" fillId="0" borderId="30" xfId="0" applyFont="1" applyBorder="1" applyAlignment="1">
      <alignment/>
    </xf>
    <xf numFmtId="0" fontId="27" fillId="0" borderId="30" xfId="0" applyFont="1" applyBorder="1" applyAlignment="1">
      <alignment horizontal="right"/>
    </xf>
    <xf numFmtId="0" fontId="27" fillId="0" borderId="30" xfId="0" applyFont="1" applyBorder="1" applyAlignment="1">
      <alignment/>
    </xf>
    <xf numFmtId="0" fontId="27" fillId="0" borderId="30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/>
    </xf>
    <xf numFmtId="0" fontId="27" fillId="0" borderId="31" xfId="0" applyFont="1" applyBorder="1" applyAlignment="1">
      <alignment/>
    </xf>
    <xf numFmtId="0" fontId="27" fillId="0" borderId="31" xfId="0" applyFont="1" applyBorder="1" applyAlignment="1">
      <alignment horizontal="right"/>
    </xf>
    <xf numFmtId="0" fontId="27" fillId="0" borderId="31" xfId="0" applyFont="1" applyBorder="1" applyAlignment="1">
      <alignment/>
    </xf>
    <xf numFmtId="0" fontId="27" fillId="0" borderId="31" xfId="0" applyFont="1" applyBorder="1" applyAlignment="1">
      <alignment horizontal="center" vertical="center"/>
    </xf>
    <xf numFmtId="0" fontId="25" fillId="0" borderId="31" xfId="54" applyFont="1" applyFill="1" applyBorder="1" applyAlignment="1">
      <alignment horizontal="center" wrapText="1"/>
      <protection/>
    </xf>
    <xf numFmtId="169" fontId="25" fillId="0" borderId="31" xfId="54" applyNumberFormat="1" applyFont="1" applyFill="1" applyBorder="1" applyAlignment="1">
      <alignment horizontal="center" wrapText="1"/>
      <protection/>
    </xf>
    <xf numFmtId="170" fontId="25" fillId="0" borderId="31" xfId="54" applyNumberFormat="1" applyFont="1" applyFill="1" applyBorder="1" applyAlignment="1">
      <alignment horizontal="center" wrapText="1"/>
      <protection/>
    </xf>
    <xf numFmtId="0" fontId="25" fillId="0" borderId="31" xfId="54" applyFont="1" applyFill="1" applyBorder="1" applyAlignment="1">
      <alignment wrapText="1"/>
      <protection/>
    </xf>
    <xf numFmtId="0" fontId="25" fillId="0" borderId="31" xfId="54" applyFont="1" applyBorder="1" applyAlignment="1">
      <alignment horizontal="right"/>
      <protection/>
    </xf>
    <xf numFmtId="0" fontId="25" fillId="0" borderId="31" xfId="54" applyFont="1" applyFill="1" applyBorder="1" applyAlignment="1">
      <alignment horizontal="right" wrapText="1"/>
      <protection/>
    </xf>
    <xf numFmtId="0" fontId="0" fillId="0" borderId="31" xfId="0" applyBorder="1" applyAlignment="1">
      <alignment/>
    </xf>
    <xf numFmtId="0" fontId="0" fillId="0" borderId="31" xfId="0" applyBorder="1" applyAlignment="1">
      <alignment/>
    </xf>
    <xf numFmtId="0" fontId="0" fillId="0" borderId="31" xfId="0" applyFont="1" applyBorder="1" applyAlignment="1">
      <alignment horizontal="left"/>
    </xf>
    <xf numFmtId="0" fontId="6" fillId="0" borderId="31" xfId="0" applyFont="1" applyBorder="1" applyAlignment="1">
      <alignment horizontal="center"/>
    </xf>
    <xf numFmtId="0" fontId="0" fillId="22" borderId="13" xfId="0" applyFont="1" applyFill="1" applyBorder="1" applyAlignment="1">
      <alignment/>
    </xf>
    <xf numFmtId="0" fontId="0" fillId="22" borderId="17" xfId="0" applyFont="1" applyFill="1" applyBorder="1" applyAlignment="1">
      <alignment/>
    </xf>
    <xf numFmtId="0" fontId="0" fillId="22" borderId="18" xfId="0" applyFont="1" applyFill="1" applyBorder="1" applyAlignment="1">
      <alignment/>
    </xf>
    <xf numFmtId="0" fontId="6" fillId="4" borderId="10" xfId="0" applyFont="1" applyFill="1" applyBorder="1" applyAlignment="1">
      <alignment horizontal="left"/>
    </xf>
    <xf numFmtId="2" fontId="6" fillId="4" borderId="10" xfId="0" applyNumberFormat="1" applyFont="1" applyFill="1" applyBorder="1" applyAlignment="1">
      <alignment horizontal="center"/>
    </xf>
    <xf numFmtId="0" fontId="6" fillId="22" borderId="10" xfId="0" applyFont="1" applyFill="1" applyBorder="1" applyAlignment="1">
      <alignment horizontal="left"/>
    </xf>
    <xf numFmtId="2" fontId="6" fillId="22" borderId="10" xfId="0" applyNumberFormat="1" applyFont="1" applyFill="1" applyBorder="1" applyAlignment="1">
      <alignment horizontal="center"/>
    </xf>
    <xf numFmtId="0" fontId="6" fillId="8" borderId="10" xfId="0" applyFont="1" applyFill="1" applyBorder="1" applyAlignment="1">
      <alignment horizontal="left"/>
    </xf>
    <xf numFmtId="2" fontId="6" fillId="8" borderId="10" xfId="0" applyNumberFormat="1" applyFont="1" applyFill="1" applyBorder="1" applyAlignment="1">
      <alignment horizontal="center"/>
    </xf>
    <xf numFmtId="201" fontId="0" fillId="24" borderId="10" xfId="0" applyNumberFormat="1" applyFill="1" applyBorder="1" applyAlignment="1">
      <alignment horizontal="center"/>
    </xf>
    <xf numFmtId="201" fontId="0" fillId="24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6" fillId="3" borderId="10" xfId="0" applyFont="1" applyFill="1" applyBorder="1" applyAlignment="1">
      <alignment horizontal="center"/>
    </xf>
    <xf numFmtId="0" fontId="0" fillId="22" borderId="10" xfId="0" applyFont="1" applyFill="1" applyBorder="1" applyAlignment="1">
      <alignment/>
    </xf>
    <xf numFmtId="0" fontId="6" fillId="3" borderId="10" xfId="0" applyFont="1" applyFill="1" applyBorder="1" applyAlignment="1">
      <alignment horizontal="left"/>
    </xf>
    <xf numFmtId="2" fontId="6" fillId="3" borderId="10" xfId="0" applyNumberFormat="1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0" fillId="26" borderId="32" xfId="0" applyFill="1" applyBorder="1" applyAlignment="1">
      <alignment horizontal="center"/>
    </xf>
    <xf numFmtId="0" fontId="17" fillId="0" borderId="0" xfId="52" applyFont="1" applyAlignment="1">
      <alignment vertical="center"/>
      <protection/>
    </xf>
    <xf numFmtId="0" fontId="30" fillId="0" borderId="0" xfId="52" applyFont="1" applyAlignment="1">
      <alignment vertical="center"/>
      <protection/>
    </xf>
    <xf numFmtId="0" fontId="6" fillId="0" borderId="0" xfId="0" applyFont="1" applyAlignment="1">
      <alignment/>
    </xf>
    <xf numFmtId="0" fontId="3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7" borderId="10" xfId="0" applyFont="1" applyFill="1" applyBorder="1" applyAlignment="1">
      <alignment horizontal="center"/>
    </xf>
    <xf numFmtId="0" fontId="8" fillId="0" borderId="14" xfId="53" applyBorder="1" applyAlignment="1">
      <alignment horizontal="centerContinuous"/>
      <protection/>
    </xf>
    <xf numFmtId="0" fontId="0" fillId="0" borderId="14" xfId="52" applyFont="1" applyBorder="1" applyAlignment="1">
      <alignment horizontal="centerContinuous" vertical="center"/>
      <protection/>
    </xf>
    <xf numFmtId="0" fontId="8" fillId="0" borderId="0" xfId="53" applyBorder="1" applyAlignment="1">
      <alignment horizontal="centerContinuous"/>
      <protection/>
    </xf>
    <xf numFmtId="0" fontId="8" fillId="0" borderId="22" xfId="53" applyBorder="1" applyAlignment="1">
      <alignment horizontal="centerContinuous"/>
      <protection/>
    </xf>
    <xf numFmtId="0" fontId="0" fillId="0" borderId="22" xfId="52" applyFont="1" applyBorder="1" applyAlignment="1">
      <alignment horizontal="centerContinuous" vertical="center"/>
      <protection/>
    </xf>
    <xf numFmtId="0" fontId="0" fillId="26" borderId="10" xfId="0" applyFill="1" applyBorder="1" applyAlignment="1">
      <alignment/>
    </xf>
    <xf numFmtId="0" fontId="14" fillId="26" borderId="10" xfId="0" applyFont="1" applyFill="1" applyBorder="1" applyAlignment="1">
      <alignment horizontal="center"/>
    </xf>
    <xf numFmtId="0" fontId="14" fillId="27" borderId="10" xfId="0" applyFont="1" applyFill="1" applyBorder="1" applyAlignment="1">
      <alignment horizontal="center"/>
    </xf>
    <xf numFmtId="0" fontId="14" fillId="28" borderId="10" xfId="0" applyFont="1" applyFill="1" applyBorder="1" applyAlignment="1">
      <alignment horizontal="center"/>
    </xf>
    <xf numFmtId="0" fontId="14" fillId="11" borderId="10" xfId="0" applyFont="1" applyFill="1" applyBorder="1" applyAlignment="1">
      <alignment horizontal="center"/>
    </xf>
    <xf numFmtId="0" fontId="14" fillId="8" borderId="10" xfId="0" applyFont="1" applyFill="1" applyBorder="1" applyAlignment="1">
      <alignment horizontal="center"/>
    </xf>
    <xf numFmtId="0" fontId="14" fillId="22" borderId="10" xfId="0" applyFont="1" applyFill="1" applyBorder="1" applyAlignment="1">
      <alignment horizontal="center"/>
    </xf>
    <xf numFmtId="0" fontId="0" fillId="28" borderId="10" xfId="0" applyFill="1" applyBorder="1" applyAlignment="1">
      <alignment/>
    </xf>
    <xf numFmtId="0" fontId="0" fillId="11" borderId="10" xfId="0" applyFill="1" applyBorder="1" applyAlignment="1">
      <alignment/>
    </xf>
    <xf numFmtId="0" fontId="0" fillId="8" borderId="10" xfId="0" applyFill="1" applyBorder="1" applyAlignment="1">
      <alignment/>
    </xf>
    <xf numFmtId="0" fontId="0" fillId="22" borderId="10" xfId="0" applyFill="1" applyBorder="1" applyAlignment="1">
      <alignment/>
    </xf>
    <xf numFmtId="0" fontId="0" fillId="27" borderId="10" xfId="0" applyFill="1" applyBorder="1" applyAlignment="1">
      <alignment/>
    </xf>
    <xf numFmtId="0" fontId="14" fillId="28" borderId="10" xfId="0" applyFont="1" applyFill="1" applyBorder="1" applyAlignment="1">
      <alignment horizontal="center"/>
    </xf>
    <xf numFmtId="0" fontId="14" fillId="11" borderId="10" xfId="0" applyFont="1" applyFill="1" applyBorder="1" applyAlignment="1">
      <alignment horizontal="center"/>
    </xf>
    <xf numFmtId="0" fontId="14" fillId="22" borderId="10" xfId="0" applyFont="1" applyFill="1" applyBorder="1" applyAlignment="1">
      <alignment horizontal="center"/>
    </xf>
    <xf numFmtId="0" fontId="32" fillId="0" borderId="27" xfId="52" applyFont="1" applyBorder="1" applyAlignment="1">
      <alignment horizontal="center" vertical="center" wrapText="1"/>
      <protection/>
    </xf>
    <xf numFmtId="0" fontId="33" fillId="0" borderId="0" xfId="0" applyFont="1" applyAlignment="1">
      <alignment/>
    </xf>
    <xf numFmtId="0" fontId="6" fillId="5" borderId="10" xfId="0" applyFont="1" applyFill="1" applyBorder="1" applyAlignment="1">
      <alignment horizontal="left"/>
    </xf>
    <xf numFmtId="2" fontId="6" fillId="5" borderId="10" xfId="0" applyNumberFormat="1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left"/>
    </xf>
    <xf numFmtId="2" fontId="6" fillId="7" borderId="10" xfId="0" applyNumberFormat="1" applyFont="1" applyFill="1" applyBorder="1" applyAlignment="1">
      <alignment horizontal="center"/>
    </xf>
    <xf numFmtId="0" fontId="27" fillId="0" borderId="28" xfId="54" applyFont="1" applyFill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0" fillId="0" borderId="29" xfId="0" applyFont="1" applyBorder="1" applyAlignment="1">
      <alignment/>
    </xf>
    <xf numFmtId="0" fontId="28" fillId="0" borderId="28" xfId="54" applyFont="1" applyFill="1" applyBorder="1" applyAlignment="1">
      <alignment horizontal="center" wrapText="1"/>
      <protection/>
    </xf>
    <xf numFmtId="0" fontId="52" fillId="0" borderId="31" xfId="0" applyFont="1" applyBorder="1" applyAlignment="1">
      <alignment/>
    </xf>
    <xf numFmtId="0" fontId="52" fillId="0" borderId="31" xfId="0" applyFont="1" applyBorder="1" applyAlignment="1">
      <alignment/>
    </xf>
    <xf numFmtId="0" fontId="52" fillId="0" borderId="31" xfId="0" applyFont="1" applyBorder="1" applyAlignment="1">
      <alignment horizontal="left"/>
    </xf>
    <xf numFmtId="0" fontId="33" fillId="0" borderId="31" xfId="0" applyFont="1" applyBorder="1" applyAlignment="1">
      <alignment horizontal="center"/>
    </xf>
    <xf numFmtId="0" fontId="52" fillId="0" borderId="0" xfId="0" applyFont="1" applyAlignment="1">
      <alignment/>
    </xf>
    <xf numFmtId="0" fontId="0" fillId="24" borderId="13" xfId="0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0" fillId="24" borderId="18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22" borderId="32" xfId="0" applyFill="1" applyBorder="1" applyAlignment="1">
      <alignment horizontal="center" vertical="center" wrapText="1"/>
    </xf>
    <xf numFmtId="0" fontId="0" fillId="22" borderId="33" xfId="0" applyFill="1" applyBorder="1" applyAlignment="1">
      <alignment horizontal="center" vertical="center" wrapText="1"/>
    </xf>
    <xf numFmtId="0" fontId="0" fillId="22" borderId="24" xfId="0" applyFill="1" applyBorder="1" applyAlignment="1">
      <alignment horizontal="left" vertical="center" wrapText="1"/>
    </xf>
    <xf numFmtId="0" fontId="0" fillId="22" borderId="25" xfId="0" applyFill="1" applyBorder="1" applyAlignment="1">
      <alignment horizontal="left" vertical="center" wrapText="1"/>
    </xf>
    <xf numFmtId="0" fontId="0" fillId="22" borderId="34" xfId="0" applyFill="1" applyBorder="1" applyAlignment="1">
      <alignment horizontal="left" vertical="center" wrapText="1"/>
    </xf>
    <xf numFmtId="0" fontId="0" fillId="22" borderId="35" xfId="0" applyFill="1" applyBorder="1" applyAlignment="1">
      <alignment horizontal="left" vertical="center" wrapText="1"/>
    </xf>
    <xf numFmtId="0" fontId="0" fillId="22" borderId="36" xfId="0" applyFill="1" applyBorder="1" applyAlignment="1">
      <alignment horizontal="left" vertical="center" wrapText="1"/>
    </xf>
    <xf numFmtId="0" fontId="0" fillId="22" borderId="37" xfId="0" applyFill="1" applyBorder="1" applyAlignment="1">
      <alignment horizontal="left" vertical="center" wrapText="1"/>
    </xf>
    <xf numFmtId="0" fontId="0" fillId="22" borderId="10" xfId="0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26" borderId="13" xfId="0" applyFont="1" applyFill="1" applyBorder="1" applyAlignment="1">
      <alignment horizontal="center"/>
    </xf>
    <xf numFmtId="0" fontId="6" fillId="26" borderId="18" xfId="0" applyFont="1" applyFill="1" applyBorder="1" applyAlignment="1">
      <alignment horizontal="center"/>
    </xf>
    <xf numFmtId="0" fontId="17" fillId="0" borderId="0" xfId="52" applyFont="1" applyAlignment="1">
      <alignment horizontal="center" vertical="center"/>
      <protection/>
    </xf>
    <xf numFmtId="0" fontId="8" fillId="0" borderId="0" xfId="53" applyAlignment="1">
      <alignment horizontal="center" vertical="center"/>
      <protection/>
    </xf>
    <xf numFmtId="0" fontId="21" fillId="0" borderId="38" xfId="52" applyFont="1" applyBorder="1" applyAlignment="1">
      <alignment horizontal="center" vertical="center"/>
      <protection/>
    </xf>
    <xf numFmtId="0" fontId="21" fillId="0" borderId="39" xfId="53" applyFont="1" applyBorder="1" applyAlignment="1">
      <alignment horizontal="center" vertic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Coupe du Monde 95" xfId="52"/>
    <cellStyle name="Normal_indivFM080330" xfId="53"/>
    <cellStyle name="Normal_Licences 2008-2009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7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</xdr:row>
      <xdr:rowOff>142875</xdr:rowOff>
    </xdr:from>
    <xdr:to>
      <xdr:col>2</xdr:col>
      <xdr:colOff>285750</xdr:colOff>
      <xdr:row>2</xdr:row>
      <xdr:rowOff>504825</xdr:rowOff>
    </xdr:to>
    <xdr:sp macro="[0]!Feuille">
      <xdr:nvSpPr>
        <xdr:cNvPr id="1" name="WordArt 1"/>
        <xdr:cNvSpPr>
          <a:spLocks/>
        </xdr:cNvSpPr>
      </xdr:nvSpPr>
      <xdr:spPr>
        <a:xfrm>
          <a:off x="200025" y="1000125"/>
          <a:ext cx="1609725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Feuille de match</a:t>
          </a:r>
        </a:p>
      </xdr:txBody>
    </xdr:sp>
    <xdr:clientData/>
  </xdr:twoCellAnchor>
  <xdr:twoCellAnchor>
    <xdr:from>
      <xdr:col>3</xdr:col>
      <xdr:colOff>1476375</xdr:colOff>
      <xdr:row>2</xdr:row>
      <xdr:rowOff>180975</xdr:rowOff>
    </xdr:from>
    <xdr:to>
      <xdr:col>4</xdr:col>
      <xdr:colOff>552450</xdr:colOff>
      <xdr:row>2</xdr:row>
      <xdr:rowOff>438150</xdr:rowOff>
    </xdr:to>
    <xdr:sp macro="[0]!Classement">
      <xdr:nvSpPr>
        <xdr:cNvPr id="2" name="WordArt 2"/>
        <xdr:cNvSpPr>
          <a:spLocks/>
        </xdr:cNvSpPr>
      </xdr:nvSpPr>
      <xdr:spPr>
        <a:xfrm>
          <a:off x="3667125" y="1038225"/>
          <a:ext cx="102870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Classement</a:t>
          </a:r>
        </a:p>
      </xdr:txBody>
    </xdr:sp>
    <xdr:clientData/>
  </xdr:twoCellAnchor>
  <xdr:twoCellAnchor>
    <xdr:from>
      <xdr:col>2</xdr:col>
      <xdr:colOff>600075</xdr:colOff>
      <xdr:row>2</xdr:row>
      <xdr:rowOff>200025</xdr:rowOff>
    </xdr:from>
    <xdr:to>
      <xdr:col>3</xdr:col>
      <xdr:colOff>1314450</xdr:colOff>
      <xdr:row>2</xdr:row>
      <xdr:rowOff>457200</xdr:rowOff>
    </xdr:to>
    <xdr:sp macro="[0]!Trialpha">
      <xdr:nvSpPr>
        <xdr:cNvPr id="3" name="WordArt 3"/>
        <xdr:cNvSpPr>
          <a:spLocks/>
        </xdr:cNvSpPr>
      </xdr:nvSpPr>
      <xdr:spPr>
        <a:xfrm>
          <a:off x="2124075" y="1057275"/>
          <a:ext cx="1381125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Tri alphabétique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57150</xdr:colOff>
      <xdr:row>5</xdr:row>
      <xdr:rowOff>209550</xdr:rowOff>
    </xdr:from>
    <xdr:to>
      <xdr:col>12</xdr:col>
      <xdr:colOff>704850</xdr:colOff>
      <xdr:row>5</xdr:row>
      <xdr:rowOff>428625</xdr:rowOff>
    </xdr:to>
    <xdr:sp macro="[0]!refresh">
      <xdr:nvSpPr>
        <xdr:cNvPr id="1" name="WordArt 1"/>
        <xdr:cNvSpPr>
          <a:spLocks/>
        </xdr:cNvSpPr>
      </xdr:nvSpPr>
      <xdr:spPr>
        <a:xfrm>
          <a:off x="8181975" y="1714500"/>
          <a:ext cx="647700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Refresh</a:t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866fichs\USERS\DONNEES\PERSO\BCC\LIGUE\DECLIGUE\HISTO\LS3_97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S3_9798"/>
    </sheetNames>
    <definedNames>
      <definedName name="Classement_alpha" refersTo="#REF!"/>
      <definedName name="Classement_ind" refersTo="#REF!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U189"/>
  <sheetViews>
    <sheetView zoomScalePageLayoutView="0" workbookViewId="0" topLeftCell="A138">
      <selection activeCell="H164" sqref="H164"/>
    </sheetView>
  </sheetViews>
  <sheetFormatPr defaultColWidth="11.421875" defaultRowHeight="12.75"/>
  <cols>
    <col min="1" max="1" width="12.00390625" style="0" bestFit="1" customWidth="1"/>
    <col min="2" max="2" width="3.57421875" style="0" bestFit="1" customWidth="1"/>
    <col min="3" max="3" width="9.00390625" style="0" bestFit="1" customWidth="1"/>
    <col min="4" max="4" width="4.57421875" style="0" bestFit="1" customWidth="1"/>
    <col min="5" max="5" width="5.00390625" style="0" bestFit="1" customWidth="1"/>
    <col min="6" max="6" width="7.140625" style="0" bestFit="1" customWidth="1"/>
    <col min="7" max="7" width="3.28125" style="0" bestFit="1" customWidth="1"/>
    <col min="8" max="8" width="3.7109375" style="0" bestFit="1" customWidth="1"/>
    <col min="9" max="9" width="2.57421875" style="0" bestFit="1" customWidth="1"/>
    <col min="10" max="10" width="3.00390625" style="0" bestFit="1" customWidth="1"/>
    <col min="11" max="11" width="3.8515625" style="0" bestFit="1" customWidth="1"/>
    <col min="12" max="12" width="25.421875" style="0" customWidth="1"/>
    <col min="13" max="13" width="16.421875" style="5" bestFit="1" customWidth="1"/>
    <col min="14" max="14" width="35.140625" style="6" bestFit="1" customWidth="1"/>
    <col min="15" max="15" width="31.00390625" style="6" bestFit="1" customWidth="1"/>
    <col min="16" max="16" width="36.140625" style="5" bestFit="1" customWidth="1"/>
    <col min="17" max="17" width="5.140625" style="0" bestFit="1" customWidth="1"/>
    <col min="18" max="18" width="3.28125" style="0" bestFit="1" customWidth="1"/>
    <col min="19" max="19" width="3.421875" style="0" bestFit="1" customWidth="1"/>
    <col min="20" max="20" width="7.00390625" style="0" bestFit="1" customWidth="1"/>
    <col min="21" max="21" width="3.57421875" style="0" bestFit="1" customWidth="1"/>
  </cols>
  <sheetData>
    <row r="1" spans="1:21" ht="12.75">
      <c r="A1" s="8">
        <v>1</v>
      </c>
      <c r="B1" s="7">
        <v>2</v>
      </c>
      <c r="C1" s="8">
        <v>3</v>
      </c>
      <c r="D1" s="7">
        <v>4</v>
      </c>
      <c r="E1" s="8">
        <v>5</v>
      </c>
      <c r="F1" s="7">
        <v>6</v>
      </c>
      <c r="G1" s="8">
        <v>7</v>
      </c>
      <c r="H1" s="8">
        <v>8</v>
      </c>
      <c r="I1" s="8">
        <v>9</v>
      </c>
      <c r="J1" s="8">
        <v>10</v>
      </c>
      <c r="K1" s="8">
        <v>11</v>
      </c>
      <c r="L1" s="8">
        <v>12</v>
      </c>
      <c r="M1" s="8">
        <v>13</v>
      </c>
      <c r="N1" s="8">
        <v>14</v>
      </c>
      <c r="O1" s="8">
        <v>15</v>
      </c>
      <c r="P1" s="8">
        <v>16</v>
      </c>
      <c r="Q1" s="8">
        <v>17</v>
      </c>
      <c r="R1" s="8">
        <v>18</v>
      </c>
      <c r="S1" s="8">
        <v>23</v>
      </c>
      <c r="T1" s="8">
        <v>24</v>
      </c>
      <c r="U1" s="8">
        <v>25</v>
      </c>
    </row>
    <row r="2" spans="1:20" ht="12.75" customHeight="1">
      <c r="A2" s="68" t="str">
        <f>S2&amp;" "&amp;T2</f>
        <v>12 104179</v>
      </c>
      <c r="B2" s="69" t="s">
        <v>45</v>
      </c>
      <c r="C2" s="70" t="s">
        <v>72</v>
      </c>
      <c r="D2" s="71" t="s">
        <v>17</v>
      </c>
      <c r="E2" s="71" t="s">
        <v>19</v>
      </c>
      <c r="F2" s="72"/>
      <c r="G2" s="72" t="s">
        <v>454</v>
      </c>
      <c r="H2" s="73"/>
      <c r="I2" s="71"/>
      <c r="J2" s="71"/>
      <c r="K2" s="68" t="s">
        <v>22</v>
      </c>
      <c r="L2" s="71" t="s">
        <v>263</v>
      </c>
      <c r="M2" s="71"/>
      <c r="N2" s="71" t="s">
        <v>53</v>
      </c>
      <c r="O2" s="71"/>
      <c r="P2" s="71"/>
      <c r="Q2" s="71"/>
      <c r="R2" s="69"/>
      <c r="S2">
        <f>B2*1</f>
        <v>12</v>
      </c>
      <c r="T2">
        <f>C2*1</f>
        <v>104179</v>
      </c>
    </row>
    <row r="3" spans="1:20" ht="12.75">
      <c r="A3" s="68" t="str">
        <f aca="true" t="shared" si="0" ref="A3:A67">S3&amp;" "&amp;T3</f>
        <v>1 61952</v>
      </c>
      <c r="B3" s="88" t="s">
        <v>59</v>
      </c>
      <c r="C3" s="88" t="s">
        <v>265</v>
      </c>
      <c r="D3" s="92" t="s">
        <v>17</v>
      </c>
      <c r="E3" s="92" t="s">
        <v>19</v>
      </c>
      <c r="F3" s="85"/>
      <c r="G3" s="85" t="s">
        <v>454</v>
      </c>
      <c r="H3" s="88"/>
      <c r="I3" s="95"/>
      <c r="J3" s="92"/>
      <c r="K3" s="88" t="s">
        <v>16</v>
      </c>
      <c r="L3" s="92" t="s">
        <v>301</v>
      </c>
      <c r="M3" s="92"/>
      <c r="N3" s="92" t="s">
        <v>18</v>
      </c>
      <c r="O3" s="92"/>
      <c r="P3" s="92"/>
      <c r="Q3" s="92"/>
      <c r="R3" s="96"/>
      <c r="S3">
        <f aca="true" t="shared" si="1" ref="S3:S67">B3*1</f>
        <v>1</v>
      </c>
      <c r="T3">
        <f aca="true" t="shared" si="2" ref="T3:T67">C3*1</f>
        <v>61952</v>
      </c>
    </row>
    <row r="4" spans="1:20" ht="12.75">
      <c r="A4" s="68" t="str">
        <f t="shared" si="0"/>
        <v>15 108166</v>
      </c>
      <c r="B4" s="88" t="s">
        <v>58</v>
      </c>
      <c r="C4" s="88" t="s">
        <v>74</v>
      </c>
      <c r="D4" s="92" t="s">
        <v>22</v>
      </c>
      <c r="E4" s="92" t="s">
        <v>21</v>
      </c>
      <c r="F4" s="85"/>
      <c r="G4" s="85" t="s">
        <v>454</v>
      </c>
      <c r="H4" s="88"/>
      <c r="I4" s="95"/>
      <c r="J4" s="92"/>
      <c r="K4" s="88" t="s">
        <v>22</v>
      </c>
      <c r="L4" s="92" t="s">
        <v>302</v>
      </c>
      <c r="M4" s="92"/>
      <c r="N4" s="92" t="s">
        <v>27</v>
      </c>
      <c r="O4" s="92"/>
      <c r="P4" s="92"/>
      <c r="Q4" s="92"/>
      <c r="R4" s="96"/>
      <c r="S4">
        <f t="shared" si="1"/>
        <v>15</v>
      </c>
      <c r="T4">
        <f t="shared" si="2"/>
        <v>108166</v>
      </c>
    </row>
    <row r="5" spans="1:20" ht="12.75">
      <c r="A5" s="68" t="str">
        <f t="shared" si="0"/>
        <v>79 2220</v>
      </c>
      <c r="B5" s="88" t="s">
        <v>75</v>
      </c>
      <c r="C5" s="88" t="s">
        <v>76</v>
      </c>
      <c r="D5" s="92" t="s">
        <v>22</v>
      </c>
      <c r="E5" s="92" t="s">
        <v>24</v>
      </c>
      <c r="F5" s="85"/>
      <c r="G5" s="85">
        <v>9</v>
      </c>
      <c r="H5" s="88"/>
      <c r="I5" s="95"/>
      <c r="J5" s="92"/>
      <c r="K5" s="88" t="s">
        <v>16</v>
      </c>
      <c r="L5" s="92" t="s">
        <v>303</v>
      </c>
      <c r="M5" s="92"/>
      <c r="N5" s="92" t="s">
        <v>23</v>
      </c>
      <c r="O5" s="92"/>
      <c r="P5" s="92"/>
      <c r="Q5" s="92"/>
      <c r="R5" s="96"/>
      <c r="S5">
        <f t="shared" si="1"/>
        <v>79</v>
      </c>
      <c r="T5">
        <f t="shared" si="2"/>
        <v>2220</v>
      </c>
    </row>
    <row r="6" spans="1:20" ht="12.75">
      <c r="A6" s="68" t="str">
        <f t="shared" si="0"/>
        <v>98 61458</v>
      </c>
      <c r="B6" s="88" t="s">
        <v>90</v>
      </c>
      <c r="C6" s="88" t="s">
        <v>276</v>
      </c>
      <c r="D6" s="92" t="s">
        <v>17</v>
      </c>
      <c r="E6" s="92" t="s">
        <v>19</v>
      </c>
      <c r="F6" s="85"/>
      <c r="G6" s="85" t="s">
        <v>454</v>
      </c>
      <c r="H6" s="88"/>
      <c r="I6" s="95"/>
      <c r="J6" s="92"/>
      <c r="K6" s="88" t="s">
        <v>16</v>
      </c>
      <c r="L6" s="92" t="s">
        <v>304</v>
      </c>
      <c r="M6" s="92"/>
      <c r="N6" s="92" t="s">
        <v>18</v>
      </c>
      <c r="O6" s="92"/>
      <c r="P6" s="92"/>
      <c r="Q6" s="92"/>
      <c r="R6" s="96"/>
      <c r="S6">
        <f t="shared" si="1"/>
        <v>98</v>
      </c>
      <c r="T6">
        <f t="shared" si="2"/>
        <v>61458</v>
      </c>
    </row>
    <row r="7" spans="1:20" ht="12.75">
      <c r="A7" s="68" t="str">
        <f t="shared" si="0"/>
        <v>93 72536</v>
      </c>
      <c r="B7" s="88" t="s">
        <v>43</v>
      </c>
      <c r="C7" s="88" t="s">
        <v>79</v>
      </c>
      <c r="D7" s="92" t="s">
        <v>17</v>
      </c>
      <c r="E7" s="92" t="s">
        <v>24</v>
      </c>
      <c r="F7" s="85"/>
      <c r="G7" s="85">
        <v>3</v>
      </c>
      <c r="H7" s="88"/>
      <c r="I7" s="95"/>
      <c r="J7" s="92"/>
      <c r="K7" s="88" t="s">
        <v>22</v>
      </c>
      <c r="L7" s="92" t="s">
        <v>305</v>
      </c>
      <c r="M7" s="92"/>
      <c r="N7" s="92" t="s">
        <v>234</v>
      </c>
      <c r="O7" s="92"/>
      <c r="P7" s="92"/>
      <c r="Q7" s="92"/>
      <c r="R7" s="96"/>
      <c r="S7">
        <f t="shared" si="1"/>
        <v>93</v>
      </c>
      <c r="T7">
        <f t="shared" si="2"/>
        <v>72536</v>
      </c>
    </row>
    <row r="8" spans="1:20" ht="12.75">
      <c r="A8" s="68" t="str">
        <f t="shared" si="0"/>
        <v>2 63393</v>
      </c>
      <c r="B8" s="69" t="s">
        <v>80</v>
      </c>
      <c r="C8" s="70" t="s">
        <v>81</v>
      </c>
      <c r="D8" s="71" t="s">
        <v>17</v>
      </c>
      <c r="E8" s="71" t="s">
        <v>21</v>
      </c>
      <c r="F8" s="72"/>
      <c r="G8" s="72" t="s">
        <v>454</v>
      </c>
      <c r="H8" s="73"/>
      <c r="I8" s="71"/>
      <c r="J8" s="71"/>
      <c r="K8" s="68" t="s">
        <v>16</v>
      </c>
      <c r="L8" s="71" t="s">
        <v>306</v>
      </c>
      <c r="M8" s="71"/>
      <c r="N8" s="71" t="s">
        <v>51</v>
      </c>
      <c r="O8" s="71"/>
      <c r="P8" s="71"/>
      <c r="Q8" s="71"/>
      <c r="R8" s="69"/>
      <c r="S8">
        <f t="shared" si="1"/>
        <v>2</v>
      </c>
      <c r="T8">
        <f t="shared" si="2"/>
        <v>63393</v>
      </c>
    </row>
    <row r="9" spans="1:20" ht="12.75">
      <c r="A9" s="68" t="str">
        <f t="shared" si="0"/>
        <v>18 113808</v>
      </c>
      <c r="B9" s="88" t="s">
        <v>277</v>
      </c>
      <c r="C9" s="88" t="s">
        <v>278</v>
      </c>
      <c r="D9" s="92" t="s">
        <v>17</v>
      </c>
      <c r="E9" s="92" t="s">
        <v>19</v>
      </c>
      <c r="F9" s="85"/>
      <c r="G9" s="85" t="s">
        <v>454</v>
      </c>
      <c r="H9" s="88"/>
      <c r="I9" s="95"/>
      <c r="J9" s="92"/>
      <c r="K9" s="88" t="s">
        <v>22</v>
      </c>
      <c r="L9" s="92" t="s">
        <v>307</v>
      </c>
      <c r="M9" s="92"/>
      <c r="N9" s="92" t="s">
        <v>18</v>
      </c>
      <c r="O9" s="92"/>
      <c r="P9" s="92"/>
      <c r="Q9" s="92"/>
      <c r="R9" s="96" t="s">
        <v>77</v>
      </c>
      <c r="S9">
        <f t="shared" si="1"/>
        <v>18</v>
      </c>
      <c r="T9">
        <f t="shared" si="2"/>
        <v>113808</v>
      </c>
    </row>
    <row r="10" spans="1:20" ht="12.75">
      <c r="A10" s="68" t="str">
        <f t="shared" si="0"/>
        <v>14 106537</v>
      </c>
      <c r="B10" s="88" t="s">
        <v>57</v>
      </c>
      <c r="C10" s="88" t="s">
        <v>82</v>
      </c>
      <c r="D10" s="92" t="s">
        <v>17</v>
      </c>
      <c r="E10" s="92" t="s">
        <v>19</v>
      </c>
      <c r="F10" s="85"/>
      <c r="G10" s="85" t="s">
        <v>454</v>
      </c>
      <c r="H10" s="88"/>
      <c r="I10" s="95"/>
      <c r="J10" s="92"/>
      <c r="K10" s="88" t="s">
        <v>22</v>
      </c>
      <c r="L10" s="92" t="s">
        <v>308</v>
      </c>
      <c r="M10" s="92"/>
      <c r="N10" s="92" t="s">
        <v>234</v>
      </c>
      <c r="O10" s="92"/>
      <c r="P10" s="92"/>
      <c r="Q10" s="92"/>
      <c r="R10" s="96" t="s">
        <v>77</v>
      </c>
      <c r="S10">
        <f t="shared" si="1"/>
        <v>14</v>
      </c>
      <c r="T10">
        <f t="shared" si="2"/>
        <v>106537</v>
      </c>
    </row>
    <row r="11" spans="1:20" ht="12.75">
      <c r="A11" s="68" t="str">
        <f t="shared" si="0"/>
        <v>14 106481</v>
      </c>
      <c r="B11" s="88" t="s">
        <v>57</v>
      </c>
      <c r="C11" s="88" t="s">
        <v>279</v>
      </c>
      <c r="D11" s="92" t="s">
        <v>17</v>
      </c>
      <c r="E11" s="92" t="s">
        <v>19</v>
      </c>
      <c r="F11" s="85"/>
      <c r="G11" s="85" t="s">
        <v>454</v>
      </c>
      <c r="H11" s="88"/>
      <c r="I11" s="95"/>
      <c r="J11" s="92"/>
      <c r="K11" s="88" t="s">
        <v>16</v>
      </c>
      <c r="L11" s="92" t="s">
        <v>309</v>
      </c>
      <c r="M11" s="92"/>
      <c r="N11" s="92" t="s">
        <v>18</v>
      </c>
      <c r="O11" s="92"/>
      <c r="P11" s="92"/>
      <c r="Q11" s="92"/>
      <c r="R11" s="96"/>
      <c r="S11">
        <f t="shared" si="1"/>
        <v>14</v>
      </c>
      <c r="T11">
        <f t="shared" si="2"/>
        <v>106481</v>
      </c>
    </row>
    <row r="12" spans="1:20" ht="12.75">
      <c r="A12" s="68" t="str">
        <f t="shared" si="0"/>
        <v>8 96890</v>
      </c>
      <c r="B12" s="88" t="s">
        <v>176</v>
      </c>
      <c r="C12" s="88" t="s">
        <v>266</v>
      </c>
      <c r="D12" s="92" t="s">
        <v>17</v>
      </c>
      <c r="E12" s="92" t="s">
        <v>19</v>
      </c>
      <c r="F12" s="85"/>
      <c r="G12" s="85" t="s">
        <v>454</v>
      </c>
      <c r="H12" s="88"/>
      <c r="I12" s="95"/>
      <c r="J12" s="92"/>
      <c r="K12" s="88" t="s">
        <v>22</v>
      </c>
      <c r="L12" s="92" t="s">
        <v>310</v>
      </c>
      <c r="M12" s="92"/>
      <c r="N12" s="92" t="s">
        <v>25</v>
      </c>
      <c r="O12" s="92"/>
      <c r="P12" s="92"/>
      <c r="Q12" s="92"/>
      <c r="R12" s="96" t="s">
        <v>46</v>
      </c>
      <c r="S12">
        <f t="shared" si="1"/>
        <v>8</v>
      </c>
      <c r="T12">
        <f t="shared" si="2"/>
        <v>96890</v>
      </c>
    </row>
    <row r="13" spans="1:20" ht="12.75">
      <c r="A13" s="68" t="str">
        <f t="shared" si="0"/>
        <v>10 100759</v>
      </c>
      <c r="B13" s="88" t="s">
        <v>41</v>
      </c>
      <c r="C13" s="88" t="s">
        <v>83</v>
      </c>
      <c r="D13" s="92" t="s">
        <v>17</v>
      </c>
      <c r="E13" s="92" t="s">
        <v>19</v>
      </c>
      <c r="F13" s="85"/>
      <c r="G13" s="85" t="s">
        <v>454</v>
      </c>
      <c r="H13" s="88"/>
      <c r="I13" s="95"/>
      <c r="J13" s="92"/>
      <c r="K13" s="88" t="s">
        <v>22</v>
      </c>
      <c r="L13" s="92" t="s">
        <v>311</v>
      </c>
      <c r="M13" s="92"/>
      <c r="N13" s="92" t="s">
        <v>18</v>
      </c>
      <c r="O13" s="92"/>
      <c r="P13" s="92"/>
      <c r="Q13" s="92"/>
      <c r="R13" s="96"/>
      <c r="S13">
        <f t="shared" si="1"/>
        <v>10</v>
      </c>
      <c r="T13">
        <f t="shared" si="2"/>
        <v>100759</v>
      </c>
    </row>
    <row r="14" spans="1:20" ht="12.75">
      <c r="A14" s="68" t="str">
        <f t="shared" si="0"/>
        <v>18 114119</v>
      </c>
      <c r="B14" s="88" t="s">
        <v>277</v>
      </c>
      <c r="C14" s="88" t="s">
        <v>280</v>
      </c>
      <c r="D14" s="92" t="s">
        <v>17</v>
      </c>
      <c r="E14" s="92" t="s">
        <v>21</v>
      </c>
      <c r="F14" s="85"/>
      <c r="G14" s="85" t="s">
        <v>454</v>
      </c>
      <c r="H14" s="88"/>
      <c r="I14" s="95"/>
      <c r="J14" s="92"/>
      <c r="K14" s="88" t="s">
        <v>22</v>
      </c>
      <c r="L14" s="92" t="s">
        <v>312</v>
      </c>
      <c r="M14" s="92"/>
      <c r="N14" s="92" t="s">
        <v>25</v>
      </c>
      <c r="O14" s="92"/>
      <c r="P14" s="92"/>
      <c r="Q14" s="92"/>
      <c r="R14" s="96"/>
      <c r="S14">
        <f t="shared" si="1"/>
        <v>18</v>
      </c>
      <c r="T14">
        <f t="shared" si="2"/>
        <v>114119</v>
      </c>
    </row>
    <row r="15" spans="1:20" ht="12.75">
      <c r="A15" s="68" t="str">
        <f t="shared" si="0"/>
        <v>12 104435</v>
      </c>
      <c r="B15" s="88" t="s">
        <v>45</v>
      </c>
      <c r="C15" s="88" t="s">
        <v>281</v>
      </c>
      <c r="D15" s="92" t="s">
        <v>22</v>
      </c>
      <c r="E15" s="92" t="s">
        <v>24</v>
      </c>
      <c r="F15" s="85"/>
      <c r="G15" s="85">
        <v>6</v>
      </c>
      <c r="H15" s="88"/>
      <c r="I15" s="95"/>
      <c r="J15" s="92"/>
      <c r="K15" s="88" t="s">
        <v>22</v>
      </c>
      <c r="L15" s="92" t="s">
        <v>313</v>
      </c>
      <c r="M15" s="92"/>
      <c r="N15" s="92" t="s">
        <v>27</v>
      </c>
      <c r="O15" s="92"/>
      <c r="P15" s="92"/>
      <c r="Q15" s="92"/>
      <c r="R15" s="96" t="s">
        <v>77</v>
      </c>
      <c r="S15">
        <f t="shared" si="1"/>
        <v>12</v>
      </c>
      <c r="T15">
        <f t="shared" si="2"/>
        <v>104435</v>
      </c>
    </row>
    <row r="16" spans="1:20" ht="12.75">
      <c r="A16" s="68" t="str">
        <f t="shared" si="0"/>
        <v>86 40265</v>
      </c>
      <c r="B16" s="88" t="s">
        <v>78</v>
      </c>
      <c r="C16" s="88" t="s">
        <v>84</v>
      </c>
      <c r="D16" s="92" t="s">
        <v>17</v>
      </c>
      <c r="E16" s="92" t="s">
        <v>21</v>
      </c>
      <c r="F16" s="85"/>
      <c r="G16" s="85" t="s">
        <v>454</v>
      </c>
      <c r="H16" s="88"/>
      <c r="I16" s="95"/>
      <c r="J16" s="92"/>
      <c r="K16" s="88" t="s">
        <v>16</v>
      </c>
      <c r="L16" s="92" t="s">
        <v>258</v>
      </c>
      <c r="M16" s="92"/>
      <c r="N16" s="92" t="s">
        <v>18</v>
      </c>
      <c r="O16" s="92"/>
      <c r="P16" s="92"/>
      <c r="Q16" s="92"/>
      <c r="R16" s="96" t="s">
        <v>77</v>
      </c>
      <c r="S16">
        <f t="shared" si="1"/>
        <v>86</v>
      </c>
      <c r="T16">
        <f t="shared" si="2"/>
        <v>40265</v>
      </c>
    </row>
    <row r="17" spans="1:20" ht="12.75">
      <c r="A17" s="68" t="str">
        <f t="shared" si="0"/>
        <v>10 100224</v>
      </c>
      <c r="B17" s="88" t="s">
        <v>41</v>
      </c>
      <c r="C17" s="88" t="s">
        <v>282</v>
      </c>
      <c r="D17" s="92" t="s">
        <v>17</v>
      </c>
      <c r="E17" s="92" t="s">
        <v>21</v>
      </c>
      <c r="F17" s="85"/>
      <c r="G17" s="85" t="s">
        <v>454</v>
      </c>
      <c r="H17" s="88"/>
      <c r="I17" s="95"/>
      <c r="J17" s="92"/>
      <c r="K17" s="88" t="s">
        <v>22</v>
      </c>
      <c r="L17" s="92" t="s">
        <v>314</v>
      </c>
      <c r="M17" s="92"/>
      <c r="N17" s="92" t="s">
        <v>27</v>
      </c>
      <c r="O17" s="92"/>
      <c r="P17" s="92"/>
      <c r="Q17" s="92"/>
      <c r="R17" s="96" t="s">
        <v>77</v>
      </c>
      <c r="S17">
        <f t="shared" si="1"/>
        <v>10</v>
      </c>
      <c r="T17">
        <f t="shared" si="2"/>
        <v>100224</v>
      </c>
    </row>
    <row r="18" spans="1:20" ht="12.75">
      <c r="A18" s="68" t="str">
        <f t="shared" si="0"/>
        <v>9 97588</v>
      </c>
      <c r="B18" s="88" t="s">
        <v>73</v>
      </c>
      <c r="C18" s="88" t="s">
        <v>85</v>
      </c>
      <c r="D18" s="92" t="s">
        <v>22</v>
      </c>
      <c r="E18" s="92" t="s">
        <v>21</v>
      </c>
      <c r="F18" s="85"/>
      <c r="G18" s="85" t="s">
        <v>454</v>
      </c>
      <c r="H18" s="88"/>
      <c r="I18" s="95"/>
      <c r="J18" s="92"/>
      <c r="K18" s="88" t="s">
        <v>16</v>
      </c>
      <c r="L18" s="92" t="s">
        <v>231</v>
      </c>
      <c r="M18" s="92"/>
      <c r="N18" s="92" t="s">
        <v>18</v>
      </c>
      <c r="O18" s="92"/>
      <c r="P18" s="92"/>
      <c r="Q18" s="92"/>
      <c r="R18" s="96"/>
      <c r="S18">
        <f t="shared" si="1"/>
        <v>9</v>
      </c>
      <c r="T18">
        <f t="shared" si="2"/>
        <v>97588</v>
      </c>
    </row>
    <row r="19" spans="1:20" ht="12.75">
      <c r="A19" s="68" t="str">
        <f t="shared" si="0"/>
        <v>9 97589</v>
      </c>
      <c r="B19" s="69" t="s">
        <v>73</v>
      </c>
      <c r="C19" s="70" t="s">
        <v>86</v>
      </c>
      <c r="D19" s="71" t="s">
        <v>17</v>
      </c>
      <c r="E19" s="71" t="s">
        <v>21</v>
      </c>
      <c r="F19" s="72"/>
      <c r="G19" s="72" t="s">
        <v>454</v>
      </c>
      <c r="H19" s="73"/>
      <c r="I19" s="71"/>
      <c r="J19" s="71"/>
      <c r="K19" s="68" t="s">
        <v>16</v>
      </c>
      <c r="L19" s="71" t="s">
        <v>229</v>
      </c>
      <c r="M19" s="71"/>
      <c r="N19" s="71" t="s">
        <v>18</v>
      </c>
      <c r="O19" s="71"/>
      <c r="P19" s="71"/>
      <c r="Q19" s="71"/>
      <c r="R19" s="69"/>
      <c r="S19">
        <f t="shared" si="1"/>
        <v>9</v>
      </c>
      <c r="T19">
        <f t="shared" si="2"/>
        <v>97589</v>
      </c>
    </row>
    <row r="20" spans="1:20" ht="12.75">
      <c r="A20" s="68" t="str">
        <f t="shared" si="0"/>
        <v>7 93642</v>
      </c>
      <c r="B20" s="88" t="s">
        <v>87</v>
      </c>
      <c r="C20" s="88" t="s">
        <v>88</v>
      </c>
      <c r="D20" s="92" t="s">
        <v>17</v>
      </c>
      <c r="E20" s="92" t="s">
        <v>24</v>
      </c>
      <c r="F20" s="85"/>
      <c r="G20" s="85">
        <v>8</v>
      </c>
      <c r="H20" s="88"/>
      <c r="I20" s="95"/>
      <c r="J20" s="92"/>
      <c r="K20" s="88" t="s">
        <v>22</v>
      </c>
      <c r="L20" s="92" t="s">
        <v>315</v>
      </c>
      <c r="M20" s="92"/>
      <c r="N20" s="92" t="s">
        <v>51</v>
      </c>
      <c r="O20" s="92"/>
      <c r="P20" s="92"/>
      <c r="Q20" s="92"/>
      <c r="R20" s="96" t="s">
        <v>77</v>
      </c>
      <c r="S20">
        <f t="shared" si="1"/>
        <v>7</v>
      </c>
      <c r="T20">
        <f t="shared" si="2"/>
        <v>93642</v>
      </c>
    </row>
    <row r="21" spans="1:20" ht="12.75">
      <c r="A21" s="68" t="str">
        <f t="shared" si="0"/>
        <v>14 106919</v>
      </c>
      <c r="B21" s="88" t="s">
        <v>57</v>
      </c>
      <c r="C21" s="88" t="s">
        <v>89</v>
      </c>
      <c r="D21" s="92" t="s">
        <v>22</v>
      </c>
      <c r="E21" s="92" t="s">
        <v>21</v>
      </c>
      <c r="F21" s="85"/>
      <c r="G21" s="85" t="s">
        <v>454</v>
      </c>
      <c r="H21" s="88"/>
      <c r="I21" s="95"/>
      <c r="J21" s="92"/>
      <c r="K21" s="88" t="s">
        <v>22</v>
      </c>
      <c r="L21" s="92" t="s">
        <v>316</v>
      </c>
      <c r="M21" s="92"/>
      <c r="N21" s="92" t="s">
        <v>44</v>
      </c>
      <c r="O21" s="92"/>
      <c r="P21" s="92"/>
      <c r="Q21" s="92"/>
      <c r="R21" s="96" t="s">
        <v>77</v>
      </c>
      <c r="S21">
        <f t="shared" si="1"/>
        <v>14</v>
      </c>
      <c r="T21">
        <f t="shared" si="2"/>
        <v>106919</v>
      </c>
    </row>
    <row r="22" spans="1:20" ht="12.75">
      <c r="A22" s="68" t="str">
        <f t="shared" si="0"/>
        <v>98 61038</v>
      </c>
      <c r="B22" s="88" t="s">
        <v>90</v>
      </c>
      <c r="C22" s="88" t="s">
        <v>91</v>
      </c>
      <c r="D22" s="92" t="s">
        <v>17</v>
      </c>
      <c r="E22" s="92" t="s">
        <v>19</v>
      </c>
      <c r="F22" s="85"/>
      <c r="G22" s="85" t="s">
        <v>454</v>
      </c>
      <c r="H22" s="88"/>
      <c r="I22" s="95"/>
      <c r="J22" s="92"/>
      <c r="K22" s="88" t="s">
        <v>16</v>
      </c>
      <c r="L22" s="92" t="s">
        <v>317</v>
      </c>
      <c r="M22" s="92"/>
      <c r="N22" s="92" t="s">
        <v>18</v>
      </c>
      <c r="O22" s="92"/>
      <c r="P22" s="92"/>
      <c r="Q22" s="92"/>
      <c r="R22" s="96" t="s">
        <v>77</v>
      </c>
      <c r="S22">
        <f t="shared" si="1"/>
        <v>98</v>
      </c>
      <c r="T22">
        <f t="shared" si="2"/>
        <v>61038</v>
      </c>
    </row>
    <row r="23" spans="1:20" ht="12.75">
      <c r="A23" s="68" t="str">
        <f t="shared" si="0"/>
        <v>93 70542</v>
      </c>
      <c r="B23" s="69" t="s">
        <v>43</v>
      </c>
      <c r="C23" s="70" t="s">
        <v>92</v>
      </c>
      <c r="D23" s="71" t="s">
        <v>22</v>
      </c>
      <c r="E23" s="71" t="s">
        <v>19</v>
      </c>
      <c r="F23" s="72"/>
      <c r="G23" s="72" t="s">
        <v>454</v>
      </c>
      <c r="H23" s="73"/>
      <c r="I23" s="71"/>
      <c r="J23" s="71"/>
      <c r="K23" s="68" t="s">
        <v>16</v>
      </c>
      <c r="L23" s="71" t="s">
        <v>69</v>
      </c>
      <c r="M23" s="71"/>
      <c r="N23" s="71" t="s">
        <v>18</v>
      </c>
      <c r="O23" s="71"/>
      <c r="P23" s="71"/>
      <c r="Q23" s="71"/>
      <c r="R23" s="69" t="s">
        <v>77</v>
      </c>
      <c r="S23">
        <f t="shared" si="1"/>
        <v>93</v>
      </c>
      <c r="T23">
        <f t="shared" si="2"/>
        <v>70542</v>
      </c>
    </row>
    <row r="24" spans="1:20" ht="12.75">
      <c r="A24" s="68" t="str">
        <f t="shared" si="0"/>
        <v>79 17371</v>
      </c>
      <c r="B24" s="69" t="s">
        <v>75</v>
      </c>
      <c r="C24" s="70" t="s">
        <v>93</v>
      </c>
      <c r="D24" s="71" t="s">
        <v>22</v>
      </c>
      <c r="E24" s="71" t="s">
        <v>24</v>
      </c>
      <c r="F24" s="72"/>
      <c r="G24" s="72">
        <v>7</v>
      </c>
      <c r="H24" s="73"/>
      <c r="I24" s="71"/>
      <c r="J24" s="71"/>
      <c r="K24" s="68" t="s">
        <v>16</v>
      </c>
      <c r="L24" s="71" t="s">
        <v>318</v>
      </c>
      <c r="M24" s="71"/>
      <c r="N24" s="71" t="s">
        <v>27</v>
      </c>
      <c r="O24" s="71"/>
      <c r="P24" s="71"/>
      <c r="Q24" s="71"/>
      <c r="R24" s="69"/>
      <c r="S24">
        <f t="shared" si="1"/>
        <v>79</v>
      </c>
      <c r="T24">
        <f t="shared" si="2"/>
        <v>17371</v>
      </c>
    </row>
    <row r="25" spans="1:20" ht="12.75">
      <c r="A25" s="68" t="str">
        <f t="shared" si="0"/>
        <v>86 508</v>
      </c>
      <c r="B25" s="88" t="s">
        <v>78</v>
      </c>
      <c r="C25" s="88" t="s">
        <v>94</v>
      </c>
      <c r="D25" s="92" t="s">
        <v>17</v>
      </c>
      <c r="E25" s="92" t="s">
        <v>24</v>
      </c>
      <c r="F25" s="85"/>
      <c r="G25" s="85">
        <v>9</v>
      </c>
      <c r="H25" s="88"/>
      <c r="I25" s="95"/>
      <c r="J25" s="92"/>
      <c r="K25" s="88" t="s">
        <v>16</v>
      </c>
      <c r="L25" s="92" t="s">
        <v>250</v>
      </c>
      <c r="M25" s="92"/>
      <c r="N25" s="92" t="s">
        <v>27</v>
      </c>
      <c r="O25" s="92"/>
      <c r="P25" s="92"/>
      <c r="Q25" s="92"/>
      <c r="R25" s="96"/>
      <c r="S25">
        <f t="shared" si="1"/>
        <v>86</v>
      </c>
      <c r="T25">
        <f t="shared" si="2"/>
        <v>508</v>
      </c>
    </row>
    <row r="26" spans="1:20" ht="12.75">
      <c r="A26" s="68" t="str">
        <f t="shared" si="0"/>
        <v>14 107103</v>
      </c>
      <c r="B26" s="88" t="s">
        <v>57</v>
      </c>
      <c r="C26" s="88" t="s">
        <v>95</v>
      </c>
      <c r="D26" s="92" t="s">
        <v>17</v>
      </c>
      <c r="E26" s="92" t="s">
        <v>21</v>
      </c>
      <c r="F26" s="85"/>
      <c r="G26" s="85" t="s">
        <v>454</v>
      </c>
      <c r="H26" s="88"/>
      <c r="I26" s="95"/>
      <c r="J26" s="92"/>
      <c r="K26" s="88" t="s">
        <v>22</v>
      </c>
      <c r="L26" s="92" t="s">
        <v>319</v>
      </c>
      <c r="M26" s="92"/>
      <c r="N26" s="92" t="s">
        <v>44</v>
      </c>
      <c r="O26" s="92"/>
      <c r="P26" s="92"/>
      <c r="Q26" s="92"/>
      <c r="R26" s="96"/>
      <c r="S26">
        <f t="shared" si="1"/>
        <v>14</v>
      </c>
      <c r="T26">
        <f t="shared" si="2"/>
        <v>107103</v>
      </c>
    </row>
    <row r="27" spans="1:20" ht="12.75">
      <c r="A27" s="68" t="str">
        <f t="shared" si="0"/>
        <v>15 107288</v>
      </c>
      <c r="B27" s="88" t="s">
        <v>58</v>
      </c>
      <c r="C27" s="88" t="s">
        <v>283</v>
      </c>
      <c r="D27" s="92" t="s">
        <v>17</v>
      </c>
      <c r="E27" s="92" t="s">
        <v>19</v>
      </c>
      <c r="F27" s="85"/>
      <c r="G27" s="85" t="s">
        <v>454</v>
      </c>
      <c r="H27" s="88"/>
      <c r="I27" s="95"/>
      <c r="J27" s="92"/>
      <c r="K27" s="88" t="s">
        <v>22</v>
      </c>
      <c r="L27" s="92" t="s">
        <v>320</v>
      </c>
      <c r="M27" s="92"/>
      <c r="N27" s="92" t="s">
        <v>18</v>
      </c>
      <c r="O27" s="92"/>
      <c r="P27" s="92"/>
      <c r="Q27" s="92"/>
      <c r="R27" s="96" t="s">
        <v>45</v>
      </c>
      <c r="S27">
        <f t="shared" si="1"/>
        <v>15</v>
      </c>
      <c r="T27">
        <f t="shared" si="2"/>
        <v>107288</v>
      </c>
    </row>
    <row r="28" spans="1:20" ht="12.75">
      <c r="A28" s="68" t="str">
        <f t="shared" si="0"/>
        <v>88 56770</v>
      </c>
      <c r="B28" s="88" t="s">
        <v>96</v>
      </c>
      <c r="C28" s="88" t="s">
        <v>97</v>
      </c>
      <c r="D28" s="92" t="s">
        <v>17</v>
      </c>
      <c r="E28" s="92" t="s">
        <v>19</v>
      </c>
      <c r="F28" s="85"/>
      <c r="G28" s="85" t="s">
        <v>454</v>
      </c>
      <c r="H28" s="88"/>
      <c r="I28" s="95"/>
      <c r="J28" s="92"/>
      <c r="K28" s="88" t="s">
        <v>22</v>
      </c>
      <c r="L28" s="92" t="s">
        <v>261</v>
      </c>
      <c r="M28" s="92"/>
      <c r="N28" s="92" t="s">
        <v>27</v>
      </c>
      <c r="O28" s="92"/>
      <c r="P28" s="92"/>
      <c r="Q28" s="92"/>
      <c r="R28" s="96" t="s">
        <v>45</v>
      </c>
      <c r="S28">
        <f t="shared" si="1"/>
        <v>88</v>
      </c>
      <c r="T28">
        <f t="shared" si="2"/>
        <v>56770</v>
      </c>
    </row>
    <row r="29" spans="1:20" ht="12.75">
      <c r="A29" s="68" t="str">
        <f t="shared" si="0"/>
        <v>98 61634</v>
      </c>
      <c r="B29" s="74" t="s">
        <v>90</v>
      </c>
      <c r="C29" s="74" t="s">
        <v>267</v>
      </c>
      <c r="D29" s="75" t="s">
        <v>17</v>
      </c>
      <c r="E29" s="75" t="s">
        <v>19</v>
      </c>
      <c r="F29" s="76"/>
      <c r="G29" s="76" t="s">
        <v>454</v>
      </c>
      <c r="H29" s="74"/>
      <c r="I29" s="77"/>
      <c r="J29" s="75"/>
      <c r="K29" s="74" t="s">
        <v>16</v>
      </c>
      <c r="L29" s="75" t="s">
        <v>321</v>
      </c>
      <c r="M29" s="75"/>
      <c r="N29" s="75" t="s">
        <v>18</v>
      </c>
      <c r="O29" s="75"/>
      <c r="P29" s="75"/>
      <c r="Q29" s="75"/>
      <c r="R29" s="78"/>
      <c r="S29">
        <f t="shared" si="1"/>
        <v>98</v>
      </c>
      <c r="T29">
        <f t="shared" si="2"/>
        <v>61634</v>
      </c>
    </row>
    <row r="30" spans="1:20" ht="12.75">
      <c r="A30" s="68" t="str">
        <f t="shared" si="0"/>
        <v>16 110708</v>
      </c>
      <c r="B30" s="74" t="s">
        <v>98</v>
      </c>
      <c r="C30" s="74" t="s">
        <v>99</v>
      </c>
      <c r="D30" s="75" t="s">
        <v>17</v>
      </c>
      <c r="E30" s="75" t="s">
        <v>21</v>
      </c>
      <c r="F30" s="76"/>
      <c r="G30" s="76" t="s">
        <v>454</v>
      </c>
      <c r="H30" s="74"/>
      <c r="I30" s="77"/>
      <c r="J30" s="75"/>
      <c r="K30" s="74" t="s">
        <v>22</v>
      </c>
      <c r="L30" s="75" t="s">
        <v>322</v>
      </c>
      <c r="M30" s="75"/>
      <c r="N30" s="75" t="s">
        <v>26</v>
      </c>
      <c r="O30" s="75"/>
      <c r="P30" s="75"/>
      <c r="Q30" s="75"/>
      <c r="R30" s="78"/>
      <c r="S30">
        <f t="shared" si="1"/>
        <v>16</v>
      </c>
      <c r="T30">
        <f t="shared" si="2"/>
        <v>110708</v>
      </c>
    </row>
    <row r="31" spans="1:20" ht="12.75">
      <c r="A31" s="68" t="str">
        <f t="shared" si="0"/>
        <v>85 27559</v>
      </c>
      <c r="B31" s="74" t="s">
        <v>100</v>
      </c>
      <c r="C31" s="74" t="s">
        <v>101</v>
      </c>
      <c r="D31" s="75" t="s">
        <v>17</v>
      </c>
      <c r="E31" s="75" t="s">
        <v>24</v>
      </c>
      <c r="F31" s="76"/>
      <c r="G31" s="76">
        <v>8</v>
      </c>
      <c r="H31" s="74"/>
      <c r="I31" s="77"/>
      <c r="J31" s="75"/>
      <c r="K31" s="74" t="s">
        <v>16</v>
      </c>
      <c r="L31" s="75" t="s">
        <v>323</v>
      </c>
      <c r="M31" s="75"/>
      <c r="N31" s="75" t="s">
        <v>234</v>
      </c>
      <c r="O31" s="75"/>
      <c r="P31" s="75"/>
      <c r="Q31" s="75"/>
      <c r="R31" s="78"/>
      <c r="S31">
        <f t="shared" si="1"/>
        <v>85</v>
      </c>
      <c r="T31">
        <f t="shared" si="2"/>
        <v>27559</v>
      </c>
    </row>
    <row r="32" spans="1:20" ht="12.75">
      <c r="A32" s="68" t="str">
        <f t="shared" si="0"/>
        <v>85 27560</v>
      </c>
      <c r="B32" s="74" t="s">
        <v>100</v>
      </c>
      <c r="C32" s="74" t="s">
        <v>102</v>
      </c>
      <c r="D32" s="75" t="s">
        <v>22</v>
      </c>
      <c r="E32" s="75" t="s">
        <v>21</v>
      </c>
      <c r="F32" s="76"/>
      <c r="G32" s="76" t="s">
        <v>454</v>
      </c>
      <c r="H32" s="74"/>
      <c r="I32" s="77"/>
      <c r="J32" s="75"/>
      <c r="K32" s="74" t="s">
        <v>16</v>
      </c>
      <c r="L32" s="75" t="s">
        <v>324</v>
      </c>
      <c r="M32" s="75"/>
      <c r="N32" s="75" t="s">
        <v>234</v>
      </c>
      <c r="O32" s="75"/>
      <c r="P32" s="75"/>
      <c r="Q32" s="75"/>
      <c r="R32" s="78" t="s">
        <v>77</v>
      </c>
      <c r="S32">
        <f t="shared" si="1"/>
        <v>85</v>
      </c>
      <c r="T32">
        <f t="shared" si="2"/>
        <v>27560</v>
      </c>
    </row>
    <row r="33" spans="1:20" ht="12.75">
      <c r="A33" s="68" t="str">
        <f t="shared" si="0"/>
        <v>10 99568</v>
      </c>
      <c r="B33" s="74" t="s">
        <v>41</v>
      </c>
      <c r="C33" s="74" t="s">
        <v>103</v>
      </c>
      <c r="D33" s="75" t="s">
        <v>17</v>
      </c>
      <c r="E33" s="75" t="s">
        <v>21</v>
      </c>
      <c r="F33" s="76"/>
      <c r="G33" s="76" t="s">
        <v>454</v>
      </c>
      <c r="H33" s="74"/>
      <c r="I33" s="77"/>
      <c r="J33" s="75"/>
      <c r="K33" s="74" t="s">
        <v>22</v>
      </c>
      <c r="L33" s="75" t="s">
        <v>325</v>
      </c>
      <c r="M33" s="75"/>
      <c r="N33" s="75" t="s">
        <v>23</v>
      </c>
      <c r="O33" s="75"/>
      <c r="P33" s="75"/>
      <c r="Q33" s="75"/>
      <c r="R33" s="78" t="s">
        <v>77</v>
      </c>
      <c r="S33">
        <f t="shared" si="1"/>
        <v>10</v>
      </c>
      <c r="T33">
        <f t="shared" si="2"/>
        <v>99568</v>
      </c>
    </row>
    <row r="34" spans="1:20" ht="12.75">
      <c r="A34" s="68" t="str">
        <f t="shared" si="0"/>
        <v>14 106048</v>
      </c>
      <c r="B34" s="74" t="s">
        <v>57</v>
      </c>
      <c r="C34" s="74" t="s">
        <v>104</v>
      </c>
      <c r="D34" s="75" t="s">
        <v>22</v>
      </c>
      <c r="E34" s="75" t="s">
        <v>19</v>
      </c>
      <c r="F34" s="76"/>
      <c r="G34" s="76" t="s">
        <v>454</v>
      </c>
      <c r="H34" s="74"/>
      <c r="I34" s="77"/>
      <c r="J34" s="75"/>
      <c r="K34" s="74" t="s">
        <v>22</v>
      </c>
      <c r="L34" s="75" t="s">
        <v>326</v>
      </c>
      <c r="M34" s="75"/>
      <c r="N34" s="75" t="s">
        <v>44</v>
      </c>
      <c r="O34" s="75"/>
      <c r="P34" s="75"/>
      <c r="Q34" s="75"/>
      <c r="R34" s="78"/>
      <c r="S34">
        <f t="shared" si="1"/>
        <v>14</v>
      </c>
      <c r="T34">
        <f t="shared" si="2"/>
        <v>106048</v>
      </c>
    </row>
    <row r="35" spans="1:20" ht="12.75">
      <c r="A35" s="68" t="str">
        <f t="shared" si="0"/>
        <v>9 99023</v>
      </c>
      <c r="B35" s="74" t="s">
        <v>73</v>
      </c>
      <c r="C35" s="74" t="s">
        <v>235</v>
      </c>
      <c r="D35" s="75" t="s">
        <v>17</v>
      </c>
      <c r="E35" s="75" t="s">
        <v>24</v>
      </c>
      <c r="F35" s="76"/>
      <c r="G35" s="76">
        <v>19</v>
      </c>
      <c r="H35" s="74"/>
      <c r="I35" s="77"/>
      <c r="J35" s="75"/>
      <c r="K35" s="74" t="s">
        <v>22</v>
      </c>
      <c r="L35" s="75" t="s">
        <v>327</v>
      </c>
      <c r="M35" s="75"/>
      <c r="N35" s="75" t="s">
        <v>25</v>
      </c>
      <c r="O35" s="75"/>
      <c r="P35" s="75"/>
      <c r="Q35" s="75"/>
      <c r="R35" s="78"/>
      <c r="S35">
        <f t="shared" si="1"/>
        <v>9</v>
      </c>
      <c r="T35">
        <f t="shared" si="2"/>
        <v>99023</v>
      </c>
    </row>
    <row r="36" spans="1:20" ht="12.75">
      <c r="A36" s="68" t="str">
        <f t="shared" si="0"/>
        <v>6 92129</v>
      </c>
      <c r="B36" s="89" t="s">
        <v>105</v>
      </c>
      <c r="C36" s="90" t="s">
        <v>106</v>
      </c>
      <c r="D36" s="91" t="s">
        <v>17</v>
      </c>
      <c r="E36" s="91" t="s">
        <v>19</v>
      </c>
      <c r="F36" s="93"/>
      <c r="G36" s="93" t="s">
        <v>454</v>
      </c>
      <c r="H36" s="94"/>
      <c r="I36" s="91"/>
      <c r="J36" s="91"/>
      <c r="K36" s="87" t="s">
        <v>16</v>
      </c>
      <c r="L36" s="91" t="s">
        <v>328</v>
      </c>
      <c r="M36" s="91"/>
      <c r="N36" s="91" t="s">
        <v>18</v>
      </c>
      <c r="O36" s="91"/>
      <c r="P36" s="91"/>
      <c r="Q36" s="91"/>
      <c r="R36" s="89" t="s">
        <v>77</v>
      </c>
      <c r="S36">
        <f t="shared" si="1"/>
        <v>6</v>
      </c>
      <c r="T36">
        <f t="shared" si="2"/>
        <v>92129</v>
      </c>
    </row>
    <row r="37" spans="1:20" ht="12.75">
      <c r="A37" s="68" t="str">
        <f t="shared" si="0"/>
        <v>5 90149</v>
      </c>
      <c r="B37" s="74" t="s">
        <v>107</v>
      </c>
      <c r="C37" s="74" t="s">
        <v>108</v>
      </c>
      <c r="D37" s="75" t="s">
        <v>22</v>
      </c>
      <c r="E37" s="75" t="s">
        <v>19</v>
      </c>
      <c r="F37" s="76"/>
      <c r="G37" s="76" t="s">
        <v>454</v>
      </c>
      <c r="H37" s="74"/>
      <c r="I37" s="77"/>
      <c r="J37" s="75"/>
      <c r="K37" s="74" t="s">
        <v>16</v>
      </c>
      <c r="L37" s="75" t="s">
        <v>70</v>
      </c>
      <c r="M37" s="75"/>
      <c r="N37" s="75" t="s">
        <v>27</v>
      </c>
      <c r="O37" s="75"/>
      <c r="P37" s="75"/>
      <c r="Q37" s="75"/>
      <c r="R37" s="78" t="s">
        <v>77</v>
      </c>
      <c r="S37">
        <f t="shared" si="1"/>
        <v>5</v>
      </c>
      <c r="T37">
        <f t="shared" si="2"/>
        <v>90149</v>
      </c>
    </row>
    <row r="38" spans="1:20" ht="12.75">
      <c r="A38" s="68" t="str">
        <f t="shared" si="0"/>
        <v>96 83145</v>
      </c>
      <c r="B38" s="74" t="s">
        <v>174</v>
      </c>
      <c r="C38" s="74" t="s">
        <v>284</v>
      </c>
      <c r="D38" s="75" t="s">
        <v>22</v>
      </c>
      <c r="E38" s="75" t="s">
        <v>21</v>
      </c>
      <c r="F38" s="76"/>
      <c r="G38" s="76" t="s">
        <v>454</v>
      </c>
      <c r="H38" s="74"/>
      <c r="I38" s="77"/>
      <c r="J38" s="75"/>
      <c r="K38" s="74" t="s">
        <v>22</v>
      </c>
      <c r="L38" s="75" t="s">
        <v>329</v>
      </c>
      <c r="M38" s="75"/>
      <c r="N38" s="75" t="s">
        <v>23</v>
      </c>
      <c r="O38" s="75"/>
      <c r="P38" s="75"/>
      <c r="Q38" s="75"/>
      <c r="R38" s="78" t="s">
        <v>77</v>
      </c>
      <c r="S38">
        <f t="shared" si="1"/>
        <v>96</v>
      </c>
      <c r="T38">
        <f t="shared" si="2"/>
        <v>83145</v>
      </c>
    </row>
    <row r="39" spans="1:20" ht="12.75">
      <c r="A39" s="68" t="str">
        <f t="shared" si="0"/>
        <v>11 101869</v>
      </c>
      <c r="B39" s="74" t="s">
        <v>46</v>
      </c>
      <c r="C39" s="74" t="s">
        <v>109</v>
      </c>
      <c r="D39" s="75" t="s">
        <v>17</v>
      </c>
      <c r="E39" s="75" t="s">
        <v>24</v>
      </c>
      <c r="F39" s="76"/>
      <c r="G39" s="76">
        <v>9</v>
      </c>
      <c r="H39" s="74"/>
      <c r="I39" s="77"/>
      <c r="J39" s="75"/>
      <c r="K39" s="74" t="s">
        <v>22</v>
      </c>
      <c r="L39" s="75" t="s">
        <v>330</v>
      </c>
      <c r="M39" s="75"/>
      <c r="N39" s="75" t="s">
        <v>44</v>
      </c>
      <c r="O39" s="75"/>
      <c r="P39" s="75"/>
      <c r="Q39" s="75"/>
      <c r="R39" s="78"/>
      <c r="S39">
        <f t="shared" si="1"/>
        <v>11</v>
      </c>
      <c r="T39">
        <f t="shared" si="2"/>
        <v>101869</v>
      </c>
    </row>
    <row r="40" spans="1:20" ht="12.75">
      <c r="A40" s="68" t="str">
        <f t="shared" si="0"/>
        <v>5 89759</v>
      </c>
      <c r="B40" s="74" t="s">
        <v>107</v>
      </c>
      <c r="C40" s="74" t="s">
        <v>110</v>
      </c>
      <c r="D40" s="75" t="s">
        <v>22</v>
      </c>
      <c r="E40" s="75" t="s">
        <v>21</v>
      </c>
      <c r="F40" s="76"/>
      <c r="G40" s="76" t="s">
        <v>454</v>
      </c>
      <c r="H40" s="74"/>
      <c r="I40" s="77"/>
      <c r="J40" s="75"/>
      <c r="K40" s="74" t="s">
        <v>22</v>
      </c>
      <c r="L40" s="75" t="s">
        <v>331</v>
      </c>
      <c r="M40" s="75"/>
      <c r="N40" s="75" t="s">
        <v>51</v>
      </c>
      <c r="O40" s="75"/>
      <c r="P40" s="75"/>
      <c r="Q40" s="75"/>
      <c r="R40" s="78"/>
      <c r="S40">
        <f t="shared" si="1"/>
        <v>5</v>
      </c>
      <c r="T40">
        <f t="shared" si="2"/>
        <v>89759</v>
      </c>
    </row>
    <row r="41" spans="1:20" ht="12.75">
      <c r="A41" s="68" t="str">
        <f t="shared" si="0"/>
        <v>16 109242</v>
      </c>
      <c r="B41" s="74" t="s">
        <v>98</v>
      </c>
      <c r="C41" s="74" t="s">
        <v>111</v>
      </c>
      <c r="D41" s="75" t="s">
        <v>17</v>
      </c>
      <c r="E41" s="75" t="s">
        <v>19</v>
      </c>
      <c r="F41" s="76"/>
      <c r="G41" s="76" t="s">
        <v>454</v>
      </c>
      <c r="H41" s="74"/>
      <c r="I41" s="77"/>
      <c r="J41" s="75"/>
      <c r="K41" s="74" t="s">
        <v>16</v>
      </c>
      <c r="L41" s="75" t="s">
        <v>332</v>
      </c>
      <c r="M41" s="75"/>
      <c r="N41" s="75" t="s">
        <v>18</v>
      </c>
      <c r="O41" s="75"/>
      <c r="P41" s="75"/>
      <c r="Q41" s="75"/>
      <c r="R41" s="78" t="s">
        <v>46</v>
      </c>
      <c r="S41">
        <f t="shared" si="1"/>
        <v>16</v>
      </c>
      <c r="T41">
        <f t="shared" si="2"/>
        <v>109242</v>
      </c>
    </row>
    <row r="42" spans="1:20" ht="12.75">
      <c r="A42" s="68" t="str">
        <f t="shared" si="0"/>
        <v>17 112635</v>
      </c>
      <c r="B42" s="101" t="s">
        <v>236</v>
      </c>
      <c r="C42" s="101" t="s">
        <v>268</v>
      </c>
      <c r="D42" s="101" t="s">
        <v>17</v>
      </c>
      <c r="E42" s="101" t="s">
        <v>19</v>
      </c>
      <c r="F42" s="101"/>
      <c r="G42" s="101" t="s">
        <v>454</v>
      </c>
      <c r="H42" s="101"/>
      <c r="I42" s="101"/>
      <c r="J42" s="101"/>
      <c r="K42" s="101" t="s">
        <v>22</v>
      </c>
      <c r="L42" s="101" t="s">
        <v>333</v>
      </c>
      <c r="M42" s="102"/>
      <c r="N42" s="103" t="s">
        <v>25</v>
      </c>
      <c r="O42" s="104"/>
      <c r="P42" s="102"/>
      <c r="Q42" s="101"/>
      <c r="R42" s="101"/>
      <c r="S42">
        <f t="shared" si="1"/>
        <v>17</v>
      </c>
      <c r="T42">
        <f t="shared" si="2"/>
        <v>112635</v>
      </c>
    </row>
    <row r="43" spans="1:20" ht="12.75">
      <c r="A43" s="68" t="str">
        <f t="shared" si="0"/>
        <v>0 60515</v>
      </c>
      <c r="B43" s="74" t="s">
        <v>112</v>
      </c>
      <c r="C43" s="74" t="s">
        <v>113</v>
      </c>
      <c r="D43" s="75" t="s">
        <v>22</v>
      </c>
      <c r="E43" s="75" t="s">
        <v>19</v>
      </c>
      <c r="F43" s="76"/>
      <c r="G43" s="76" t="s">
        <v>454</v>
      </c>
      <c r="H43" s="74"/>
      <c r="I43" s="77"/>
      <c r="J43" s="75"/>
      <c r="K43" s="74" t="s">
        <v>16</v>
      </c>
      <c r="L43" s="75" t="s">
        <v>334</v>
      </c>
      <c r="M43" s="75"/>
      <c r="N43" s="75" t="s">
        <v>18</v>
      </c>
      <c r="O43" s="75"/>
      <c r="P43" s="75"/>
      <c r="Q43" s="75"/>
      <c r="R43" s="78"/>
      <c r="S43">
        <f t="shared" si="1"/>
        <v>0</v>
      </c>
      <c r="T43">
        <f t="shared" si="2"/>
        <v>60515</v>
      </c>
    </row>
    <row r="44" spans="1:20" ht="12.75">
      <c r="A44" s="68" t="str">
        <f t="shared" si="0"/>
        <v>12 103656</v>
      </c>
      <c r="B44" s="74" t="s">
        <v>45</v>
      </c>
      <c r="C44" s="74" t="s">
        <v>114</v>
      </c>
      <c r="D44" s="75" t="s">
        <v>22</v>
      </c>
      <c r="E44" s="75" t="s">
        <v>24</v>
      </c>
      <c r="F44" s="76"/>
      <c r="G44" s="76">
        <v>2</v>
      </c>
      <c r="H44" s="74"/>
      <c r="I44" s="77"/>
      <c r="J44" s="75"/>
      <c r="K44" s="74" t="s">
        <v>16</v>
      </c>
      <c r="L44" s="75" t="s">
        <v>335</v>
      </c>
      <c r="M44" s="75"/>
      <c r="N44" s="75" t="s">
        <v>51</v>
      </c>
      <c r="O44" s="75"/>
      <c r="P44" s="75"/>
      <c r="Q44" s="75"/>
      <c r="R44" s="78"/>
      <c r="S44">
        <f t="shared" si="1"/>
        <v>12</v>
      </c>
      <c r="T44">
        <f t="shared" si="2"/>
        <v>103656</v>
      </c>
    </row>
    <row r="45" spans="1:20" ht="12.75">
      <c r="A45" s="68" t="str">
        <f t="shared" si="0"/>
        <v>17 111732</v>
      </c>
      <c r="B45" s="74" t="s">
        <v>236</v>
      </c>
      <c r="C45" s="74" t="s">
        <v>237</v>
      </c>
      <c r="D45" s="75" t="s">
        <v>17</v>
      </c>
      <c r="E45" s="75" t="s">
        <v>21</v>
      </c>
      <c r="F45" s="76"/>
      <c r="G45" s="76" t="s">
        <v>454</v>
      </c>
      <c r="H45" s="74"/>
      <c r="I45" s="77"/>
      <c r="J45" s="75"/>
      <c r="K45" s="74" t="s">
        <v>22</v>
      </c>
      <c r="L45" s="75" t="s">
        <v>336</v>
      </c>
      <c r="M45" s="75"/>
      <c r="N45" s="75" t="s">
        <v>234</v>
      </c>
      <c r="O45" s="75"/>
      <c r="P45" s="75"/>
      <c r="Q45" s="75"/>
      <c r="R45" s="78"/>
      <c r="S45">
        <f t="shared" si="1"/>
        <v>17</v>
      </c>
      <c r="T45">
        <f t="shared" si="2"/>
        <v>111732</v>
      </c>
    </row>
    <row r="46" spans="1:20" ht="12.75">
      <c r="A46" s="68" t="str">
        <f t="shared" si="0"/>
        <v>12 103869</v>
      </c>
      <c r="B46" s="89" t="s">
        <v>45</v>
      </c>
      <c r="C46" s="90" t="s">
        <v>115</v>
      </c>
      <c r="D46" s="91" t="s">
        <v>17</v>
      </c>
      <c r="E46" s="91" t="s">
        <v>21</v>
      </c>
      <c r="F46" s="86"/>
      <c r="G46" s="93" t="s">
        <v>454</v>
      </c>
      <c r="H46" s="94"/>
      <c r="I46" s="91"/>
      <c r="J46" s="91"/>
      <c r="K46" s="87" t="s">
        <v>22</v>
      </c>
      <c r="L46" s="91" t="s">
        <v>337</v>
      </c>
      <c r="M46" s="91"/>
      <c r="N46" s="91" t="s">
        <v>18</v>
      </c>
      <c r="O46" s="91"/>
      <c r="P46" s="91"/>
      <c r="Q46" s="91"/>
      <c r="R46" s="89"/>
      <c r="S46">
        <f t="shared" si="1"/>
        <v>12</v>
      </c>
      <c r="T46">
        <f t="shared" si="2"/>
        <v>103869</v>
      </c>
    </row>
    <row r="47" spans="1:20" ht="12.75">
      <c r="A47" s="68" t="str">
        <f t="shared" si="0"/>
        <v>85 32111</v>
      </c>
      <c r="B47" s="89" t="s">
        <v>100</v>
      </c>
      <c r="C47" s="90" t="s">
        <v>116</v>
      </c>
      <c r="D47" s="91" t="s">
        <v>17</v>
      </c>
      <c r="E47" s="91" t="s">
        <v>24</v>
      </c>
      <c r="F47" s="93"/>
      <c r="G47" s="93">
        <v>1</v>
      </c>
      <c r="H47" s="94"/>
      <c r="I47" s="91"/>
      <c r="J47" s="91"/>
      <c r="K47" s="87" t="s">
        <v>16</v>
      </c>
      <c r="L47" s="91" t="s">
        <v>338</v>
      </c>
      <c r="M47" s="91"/>
      <c r="N47" s="91" t="s">
        <v>51</v>
      </c>
      <c r="O47" s="91"/>
      <c r="P47" s="91"/>
      <c r="Q47" s="91"/>
      <c r="R47" s="89"/>
      <c r="S47">
        <f t="shared" si="1"/>
        <v>85</v>
      </c>
      <c r="T47">
        <f t="shared" si="2"/>
        <v>32111</v>
      </c>
    </row>
    <row r="48" spans="1:20" ht="12.75">
      <c r="A48" s="68" t="str">
        <f t="shared" si="0"/>
        <v>91 65510</v>
      </c>
      <c r="B48" s="89" t="s">
        <v>40</v>
      </c>
      <c r="C48" s="90" t="s">
        <v>117</v>
      </c>
      <c r="D48" s="91" t="s">
        <v>22</v>
      </c>
      <c r="E48" s="91" t="s">
        <v>24</v>
      </c>
      <c r="F48" s="93"/>
      <c r="G48" s="93">
        <v>6</v>
      </c>
      <c r="H48" s="94"/>
      <c r="I48" s="91"/>
      <c r="J48" s="91"/>
      <c r="K48" s="87" t="s">
        <v>22</v>
      </c>
      <c r="L48" s="91" t="s">
        <v>339</v>
      </c>
      <c r="M48" s="91"/>
      <c r="N48" s="91" t="s">
        <v>18</v>
      </c>
      <c r="O48" s="91"/>
      <c r="P48" s="91"/>
      <c r="Q48" s="91"/>
      <c r="R48" s="89"/>
      <c r="S48">
        <f t="shared" si="1"/>
        <v>91</v>
      </c>
      <c r="T48">
        <f t="shared" si="2"/>
        <v>65510</v>
      </c>
    </row>
    <row r="49" spans="1:20" ht="12.75">
      <c r="A49" s="68" t="str">
        <f t="shared" si="0"/>
        <v>92 67990</v>
      </c>
      <c r="B49" s="74" t="s">
        <v>118</v>
      </c>
      <c r="C49" s="74" t="s">
        <v>119</v>
      </c>
      <c r="D49" s="75" t="s">
        <v>17</v>
      </c>
      <c r="E49" s="75" t="s">
        <v>21</v>
      </c>
      <c r="F49" s="76"/>
      <c r="G49" s="76" t="s">
        <v>454</v>
      </c>
      <c r="H49" s="74"/>
      <c r="I49" s="77"/>
      <c r="J49" s="75"/>
      <c r="K49" s="74" t="s">
        <v>22</v>
      </c>
      <c r="L49" s="75" t="s">
        <v>340</v>
      </c>
      <c r="M49" s="75"/>
      <c r="N49" s="75" t="s">
        <v>18</v>
      </c>
      <c r="O49" s="75"/>
      <c r="P49" s="75"/>
      <c r="Q49" s="75"/>
      <c r="R49" s="78" t="s">
        <v>77</v>
      </c>
      <c r="S49">
        <f t="shared" si="1"/>
        <v>92</v>
      </c>
      <c r="T49">
        <f t="shared" si="2"/>
        <v>67990</v>
      </c>
    </row>
    <row r="50" spans="1:20" ht="12.75">
      <c r="A50" s="68" t="str">
        <f t="shared" si="0"/>
        <v>87 34616</v>
      </c>
      <c r="B50" s="74" t="s">
        <v>42</v>
      </c>
      <c r="C50" s="74" t="s">
        <v>238</v>
      </c>
      <c r="D50" s="75" t="s">
        <v>17</v>
      </c>
      <c r="E50" s="75" t="s">
        <v>24</v>
      </c>
      <c r="F50" s="76"/>
      <c r="G50" s="76">
        <v>0</v>
      </c>
      <c r="H50" s="74"/>
      <c r="I50" s="77"/>
      <c r="J50" s="75"/>
      <c r="K50" s="74" t="s">
        <v>22</v>
      </c>
      <c r="L50" s="75" t="s">
        <v>341</v>
      </c>
      <c r="M50" s="75"/>
      <c r="N50" s="75" t="s">
        <v>23</v>
      </c>
      <c r="O50" s="75"/>
      <c r="P50" s="75"/>
      <c r="Q50" s="75"/>
      <c r="R50" s="78"/>
      <c r="S50">
        <f t="shared" si="1"/>
        <v>87</v>
      </c>
      <c r="T50">
        <f t="shared" si="2"/>
        <v>34616</v>
      </c>
    </row>
    <row r="51" spans="1:20" ht="12.75">
      <c r="A51" s="68" t="str">
        <f t="shared" si="0"/>
        <v>2 12755</v>
      </c>
      <c r="B51" s="101" t="s">
        <v>80</v>
      </c>
      <c r="C51" s="101" t="s">
        <v>285</v>
      </c>
      <c r="D51" s="101" t="s">
        <v>22</v>
      </c>
      <c r="E51" s="101" t="s">
        <v>24</v>
      </c>
      <c r="F51" s="101"/>
      <c r="G51" s="101">
        <v>7</v>
      </c>
      <c r="H51" s="101"/>
      <c r="I51" s="101"/>
      <c r="J51" s="101"/>
      <c r="K51" s="101" t="s">
        <v>22</v>
      </c>
      <c r="L51" s="101" t="s">
        <v>342</v>
      </c>
      <c r="M51" s="102"/>
      <c r="N51" s="103" t="s">
        <v>234</v>
      </c>
      <c r="O51" s="104"/>
      <c r="P51" s="102"/>
      <c r="Q51" s="101"/>
      <c r="R51" s="101" t="s">
        <v>77</v>
      </c>
      <c r="S51">
        <f t="shared" si="1"/>
        <v>2</v>
      </c>
      <c r="T51">
        <f t="shared" si="2"/>
        <v>12755</v>
      </c>
    </row>
    <row r="52" spans="1:20" ht="12.75">
      <c r="A52" s="68" t="str">
        <f t="shared" si="0"/>
        <v>85 1278</v>
      </c>
      <c r="B52" s="74" t="s">
        <v>100</v>
      </c>
      <c r="C52" s="74" t="s">
        <v>120</v>
      </c>
      <c r="D52" s="75" t="s">
        <v>17</v>
      </c>
      <c r="E52" s="75" t="s">
        <v>24</v>
      </c>
      <c r="F52" s="76"/>
      <c r="G52" s="76">
        <v>21</v>
      </c>
      <c r="H52" s="74"/>
      <c r="I52" s="77"/>
      <c r="J52" s="75"/>
      <c r="K52" s="74" t="s">
        <v>22</v>
      </c>
      <c r="L52" s="75" t="s">
        <v>343</v>
      </c>
      <c r="M52" s="75"/>
      <c r="N52" s="75" t="s">
        <v>26</v>
      </c>
      <c r="O52" s="75"/>
      <c r="P52" s="75"/>
      <c r="Q52" s="75"/>
      <c r="R52" s="78"/>
      <c r="S52">
        <f t="shared" si="1"/>
        <v>85</v>
      </c>
      <c r="T52">
        <f t="shared" si="2"/>
        <v>1278</v>
      </c>
    </row>
    <row r="53" spans="1:20" ht="12.75">
      <c r="A53" s="68" t="str">
        <f t="shared" si="0"/>
        <v>2 63344</v>
      </c>
      <c r="B53" s="101" t="s">
        <v>80</v>
      </c>
      <c r="C53" s="101" t="s">
        <v>121</v>
      </c>
      <c r="D53" s="101" t="s">
        <v>22</v>
      </c>
      <c r="E53" s="101" t="s">
        <v>24</v>
      </c>
      <c r="F53" s="101"/>
      <c r="G53" s="101">
        <v>4</v>
      </c>
      <c r="H53" s="101"/>
      <c r="I53" s="101"/>
      <c r="J53" s="101"/>
      <c r="K53" s="101" t="s">
        <v>22</v>
      </c>
      <c r="L53" s="101" t="s">
        <v>344</v>
      </c>
      <c r="M53" s="102"/>
      <c r="N53" s="103" t="s">
        <v>234</v>
      </c>
      <c r="O53" s="104"/>
      <c r="P53" s="102"/>
      <c r="Q53" s="101"/>
      <c r="R53" s="101" t="s">
        <v>77</v>
      </c>
      <c r="S53">
        <f t="shared" si="1"/>
        <v>2</v>
      </c>
      <c r="T53">
        <f t="shared" si="2"/>
        <v>63344</v>
      </c>
    </row>
    <row r="54" spans="1:20" ht="12.75">
      <c r="A54" s="68" t="str">
        <f t="shared" si="0"/>
        <v>99 42093</v>
      </c>
      <c r="B54" s="101" t="s">
        <v>122</v>
      </c>
      <c r="C54" s="101" t="s">
        <v>123</v>
      </c>
      <c r="D54" s="101" t="s">
        <v>17</v>
      </c>
      <c r="E54" s="101" t="s">
        <v>21</v>
      </c>
      <c r="F54" s="101"/>
      <c r="G54" s="101" t="s">
        <v>454</v>
      </c>
      <c r="H54" s="101"/>
      <c r="I54" s="101"/>
      <c r="J54" s="101"/>
      <c r="K54" s="101" t="s">
        <v>22</v>
      </c>
      <c r="L54" s="101" t="s">
        <v>345</v>
      </c>
      <c r="M54" s="102"/>
      <c r="N54" s="103" t="s">
        <v>234</v>
      </c>
      <c r="O54" s="104"/>
      <c r="P54" s="102"/>
      <c r="Q54" s="101"/>
      <c r="R54" s="101" t="s">
        <v>77</v>
      </c>
      <c r="S54">
        <f t="shared" si="1"/>
        <v>99</v>
      </c>
      <c r="T54">
        <f t="shared" si="2"/>
        <v>42093</v>
      </c>
    </row>
    <row r="55" spans="1:20" ht="12.75">
      <c r="A55" s="68" t="str">
        <f t="shared" si="0"/>
        <v>9 98273</v>
      </c>
      <c r="B55" s="89" t="s">
        <v>73</v>
      </c>
      <c r="C55" s="90" t="s">
        <v>124</v>
      </c>
      <c r="D55" s="91" t="s">
        <v>17</v>
      </c>
      <c r="E55" s="91" t="s">
        <v>21</v>
      </c>
      <c r="F55" s="93"/>
      <c r="G55" s="93" t="s">
        <v>454</v>
      </c>
      <c r="H55" s="94"/>
      <c r="I55" s="91"/>
      <c r="J55" s="91"/>
      <c r="K55" s="87" t="s">
        <v>22</v>
      </c>
      <c r="L55" s="91" t="s">
        <v>346</v>
      </c>
      <c r="M55" s="91"/>
      <c r="N55" s="91" t="s">
        <v>23</v>
      </c>
      <c r="O55" s="91"/>
      <c r="P55" s="91"/>
      <c r="Q55" s="91"/>
      <c r="R55" s="89"/>
      <c r="S55">
        <f t="shared" si="1"/>
        <v>9</v>
      </c>
      <c r="T55">
        <f t="shared" si="2"/>
        <v>98273</v>
      </c>
    </row>
    <row r="56" spans="1:21" ht="12.75">
      <c r="A56" s="180" t="str">
        <f t="shared" si="0"/>
        <v>1 12129</v>
      </c>
      <c r="B56" s="105" t="s">
        <v>59</v>
      </c>
      <c r="C56" s="106" t="s">
        <v>275</v>
      </c>
      <c r="D56" s="107" t="s">
        <v>17</v>
      </c>
      <c r="E56" s="107" t="s">
        <v>24</v>
      </c>
      <c r="F56" s="108"/>
      <c r="G56" s="108">
        <v>0</v>
      </c>
      <c r="H56" s="99"/>
      <c r="I56" s="107"/>
      <c r="J56" s="107"/>
      <c r="K56" s="100" t="s">
        <v>22</v>
      </c>
      <c r="L56" s="107" t="s">
        <v>347</v>
      </c>
      <c r="M56" s="107"/>
      <c r="N56" s="107" t="s">
        <v>53</v>
      </c>
      <c r="O56" s="107"/>
      <c r="P56" s="107"/>
      <c r="Q56" s="107"/>
      <c r="R56" s="105"/>
      <c r="S56" s="181">
        <f>B56*1</f>
        <v>1</v>
      </c>
      <c r="T56" s="181">
        <f>C56*1</f>
        <v>12129</v>
      </c>
      <c r="U56" s="181"/>
    </row>
    <row r="57" spans="1:20" ht="12.75">
      <c r="A57" s="68" t="str">
        <f t="shared" si="0"/>
        <v>2 64649</v>
      </c>
      <c r="B57" s="74" t="s">
        <v>80</v>
      </c>
      <c r="C57" s="74" t="s">
        <v>269</v>
      </c>
      <c r="D57" s="75" t="s">
        <v>17</v>
      </c>
      <c r="E57" s="75" t="s">
        <v>19</v>
      </c>
      <c r="F57" s="76"/>
      <c r="G57" s="76" t="s">
        <v>454</v>
      </c>
      <c r="H57" s="74"/>
      <c r="I57" s="77"/>
      <c r="J57" s="75"/>
      <c r="K57" s="74" t="s">
        <v>16</v>
      </c>
      <c r="L57" s="75" t="s">
        <v>348</v>
      </c>
      <c r="M57" s="75"/>
      <c r="N57" s="75" t="s">
        <v>18</v>
      </c>
      <c r="O57" s="75"/>
      <c r="P57" s="75"/>
      <c r="Q57" s="75"/>
      <c r="R57" s="78" t="s">
        <v>77</v>
      </c>
      <c r="S57">
        <f t="shared" si="1"/>
        <v>2</v>
      </c>
      <c r="T57">
        <f t="shared" si="2"/>
        <v>64649</v>
      </c>
    </row>
    <row r="58" spans="1:20" ht="12.75">
      <c r="A58" s="68" t="str">
        <f t="shared" si="0"/>
        <v>16 110041</v>
      </c>
      <c r="B58" s="74" t="s">
        <v>98</v>
      </c>
      <c r="C58" s="74" t="s">
        <v>125</v>
      </c>
      <c r="D58" s="75" t="s">
        <v>17</v>
      </c>
      <c r="E58" s="75" t="s">
        <v>19</v>
      </c>
      <c r="F58" s="76"/>
      <c r="G58" s="76" t="s">
        <v>454</v>
      </c>
      <c r="H58" s="74"/>
      <c r="I58" s="77"/>
      <c r="J58" s="75"/>
      <c r="K58" s="74" t="s">
        <v>16</v>
      </c>
      <c r="L58" s="75" t="s">
        <v>349</v>
      </c>
      <c r="M58" s="75"/>
      <c r="N58" s="75" t="s">
        <v>18</v>
      </c>
      <c r="O58" s="75"/>
      <c r="P58" s="75"/>
      <c r="Q58" s="75"/>
      <c r="R58" s="78"/>
      <c r="S58">
        <f t="shared" si="1"/>
        <v>16</v>
      </c>
      <c r="T58">
        <f t="shared" si="2"/>
        <v>110041</v>
      </c>
    </row>
    <row r="59" spans="1:20" ht="12.75">
      <c r="A59" s="68" t="str">
        <f t="shared" si="0"/>
        <v>16 109217</v>
      </c>
      <c r="B59" s="74" t="s">
        <v>98</v>
      </c>
      <c r="C59" s="74" t="s">
        <v>126</v>
      </c>
      <c r="D59" s="75" t="s">
        <v>22</v>
      </c>
      <c r="E59" s="75" t="s">
        <v>24</v>
      </c>
      <c r="F59" s="76"/>
      <c r="G59" s="76">
        <v>1</v>
      </c>
      <c r="H59" s="74"/>
      <c r="I59" s="77"/>
      <c r="J59" s="75"/>
      <c r="K59" s="74" t="s">
        <v>22</v>
      </c>
      <c r="L59" s="75" t="s">
        <v>350</v>
      </c>
      <c r="M59" s="75"/>
      <c r="N59" s="75" t="s">
        <v>23</v>
      </c>
      <c r="O59" s="75"/>
      <c r="P59" s="75"/>
      <c r="Q59" s="75"/>
      <c r="R59" s="78"/>
      <c r="S59">
        <f t="shared" si="1"/>
        <v>16</v>
      </c>
      <c r="T59">
        <f t="shared" si="2"/>
        <v>109217</v>
      </c>
    </row>
    <row r="60" spans="1:20" ht="12.75">
      <c r="A60" s="68" t="str">
        <f t="shared" si="0"/>
        <v>89 58092</v>
      </c>
      <c r="B60" s="101" t="s">
        <v>127</v>
      </c>
      <c r="C60" s="101" t="s">
        <v>128</v>
      </c>
      <c r="D60" s="101" t="s">
        <v>22</v>
      </c>
      <c r="E60" s="101" t="s">
        <v>24</v>
      </c>
      <c r="F60" s="101"/>
      <c r="G60" s="101">
        <v>3</v>
      </c>
      <c r="H60" s="101"/>
      <c r="I60" s="101"/>
      <c r="J60" s="101"/>
      <c r="K60" s="101" t="s">
        <v>16</v>
      </c>
      <c r="L60" s="101" t="s">
        <v>351</v>
      </c>
      <c r="M60" s="102"/>
      <c r="N60" s="103" t="s">
        <v>23</v>
      </c>
      <c r="O60" s="104"/>
      <c r="P60" s="102"/>
      <c r="Q60" s="101"/>
      <c r="R60" s="101"/>
      <c r="S60">
        <f t="shared" si="1"/>
        <v>89</v>
      </c>
      <c r="T60">
        <f t="shared" si="2"/>
        <v>58092</v>
      </c>
    </row>
    <row r="61" spans="1:20" ht="12.75">
      <c r="A61" s="68" t="str">
        <f t="shared" si="0"/>
        <v>9 98594</v>
      </c>
      <c r="B61" s="89" t="s">
        <v>73</v>
      </c>
      <c r="C61" s="90" t="s">
        <v>129</v>
      </c>
      <c r="D61" s="91" t="s">
        <v>17</v>
      </c>
      <c r="E61" s="91" t="s">
        <v>19</v>
      </c>
      <c r="F61" s="93"/>
      <c r="G61" s="93" t="s">
        <v>454</v>
      </c>
      <c r="H61" s="94"/>
      <c r="I61" s="91"/>
      <c r="J61" s="91"/>
      <c r="K61" s="87" t="s">
        <v>22</v>
      </c>
      <c r="L61" s="91" t="s">
        <v>352</v>
      </c>
      <c r="M61" s="91"/>
      <c r="N61" s="91" t="s">
        <v>20</v>
      </c>
      <c r="O61" s="91"/>
      <c r="P61" s="91"/>
      <c r="Q61" s="91"/>
      <c r="R61" s="89"/>
      <c r="S61">
        <f t="shared" si="1"/>
        <v>9</v>
      </c>
      <c r="T61">
        <f t="shared" si="2"/>
        <v>98594</v>
      </c>
    </row>
    <row r="62" spans="1:20" ht="12.75">
      <c r="A62" s="68" t="str">
        <f t="shared" si="0"/>
        <v>85 42627</v>
      </c>
      <c r="B62" s="101" t="s">
        <v>100</v>
      </c>
      <c r="C62" s="101" t="s">
        <v>130</v>
      </c>
      <c r="D62" s="101" t="s">
        <v>17</v>
      </c>
      <c r="E62" s="101" t="s">
        <v>24</v>
      </c>
      <c r="F62" s="101"/>
      <c r="G62" s="101">
        <v>4</v>
      </c>
      <c r="H62" s="101"/>
      <c r="I62" s="101"/>
      <c r="J62" s="101"/>
      <c r="K62" s="101" t="s">
        <v>16</v>
      </c>
      <c r="L62" s="101" t="s">
        <v>353</v>
      </c>
      <c r="M62" s="102"/>
      <c r="N62" s="103" t="s">
        <v>27</v>
      </c>
      <c r="O62" s="104"/>
      <c r="P62" s="102"/>
      <c r="Q62" s="101"/>
      <c r="R62" s="101" t="s">
        <v>77</v>
      </c>
      <c r="S62">
        <f t="shared" si="1"/>
        <v>85</v>
      </c>
      <c r="T62">
        <f t="shared" si="2"/>
        <v>42627</v>
      </c>
    </row>
    <row r="63" spans="1:20" ht="12.75">
      <c r="A63" s="68" t="str">
        <f t="shared" si="0"/>
        <v>85 45336</v>
      </c>
      <c r="B63" s="74" t="s">
        <v>100</v>
      </c>
      <c r="C63" s="74" t="s">
        <v>131</v>
      </c>
      <c r="D63" s="75" t="s">
        <v>22</v>
      </c>
      <c r="E63" s="75" t="s">
        <v>21</v>
      </c>
      <c r="F63" s="76"/>
      <c r="G63" s="76" t="s">
        <v>454</v>
      </c>
      <c r="H63" s="74"/>
      <c r="I63" s="77"/>
      <c r="J63" s="75"/>
      <c r="K63" s="74" t="s">
        <v>16</v>
      </c>
      <c r="L63" s="75" t="s">
        <v>260</v>
      </c>
      <c r="M63" s="75"/>
      <c r="N63" s="75" t="s">
        <v>27</v>
      </c>
      <c r="O63" s="75"/>
      <c r="P63" s="75"/>
      <c r="Q63" s="75"/>
      <c r="R63" s="78"/>
      <c r="S63">
        <f t="shared" si="1"/>
        <v>85</v>
      </c>
      <c r="T63">
        <f t="shared" si="2"/>
        <v>45336</v>
      </c>
    </row>
    <row r="64" spans="1:20" ht="12.75">
      <c r="A64" s="68" t="str">
        <f t="shared" si="0"/>
        <v>94 75885</v>
      </c>
      <c r="B64" s="74" t="s">
        <v>132</v>
      </c>
      <c r="C64" s="74" t="s">
        <v>133</v>
      </c>
      <c r="D64" s="75" t="s">
        <v>17</v>
      </c>
      <c r="E64" s="75" t="s">
        <v>21</v>
      </c>
      <c r="F64" s="76"/>
      <c r="G64" s="76" t="s">
        <v>454</v>
      </c>
      <c r="H64" s="74"/>
      <c r="I64" s="77"/>
      <c r="J64" s="75"/>
      <c r="K64" s="74" t="s">
        <v>22</v>
      </c>
      <c r="L64" s="75" t="s">
        <v>354</v>
      </c>
      <c r="M64" s="75"/>
      <c r="N64" s="75" t="s">
        <v>27</v>
      </c>
      <c r="O64" s="75"/>
      <c r="P64" s="75"/>
      <c r="Q64" s="75"/>
      <c r="R64" s="78"/>
      <c r="S64">
        <f t="shared" si="1"/>
        <v>94</v>
      </c>
      <c r="T64">
        <f t="shared" si="2"/>
        <v>75885</v>
      </c>
    </row>
    <row r="65" spans="1:20" ht="12.75">
      <c r="A65" s="68" t="str">
        <f t="shared" si="0"/>
        <v>3 64927</v>
      </c>
      <c r="B65" s="89" t="s">
        <v>134</v>
      </c>
      <c r="C65" s="90" t="s">
        <v>135</v>
      </c>
      <c r="D65" s="91" t="s">
        <v>17</v>
      </c>
      <c r="E65" s="91" t="s">
        <v>21</v>
      </c>
      <c r="F65" s="93"/>
      <c r="G65" s="93" t="s">
        <v>454</v>
      </c>
      <c r="H65" s="94"/>
      <c r="I65" s="91"/>
      <c r="J65" s="91"/>
      <c r="K65" s="87" t="s">
        <v>16</v>
      </c>
      <c r="L65" s="91" t="s">
        <v>67</v>
      </c>
      <c r="M65" s="91"/>
      <c r="N65" s="91" t="s">
        <v>18</v>
      </c>
      <c r="O65" s="91"/>
      <c r="P65" s="91"/>
      <c r="Q65" s="91"/>
      <c r="R65" s="89"/>
      <c r="S65">
        <f t="shared" si="1"/>
        <v>3</v>
      </c>
      <c r="T65">
        <f t="shared" si="2"/>
        <v>64927</v>
      </c>
    </row>
    <row r="66" spans="1:20" ht="12.75">
      <c r="A66" s="68" t="str">
        <f t="shared" si="0"/>
        <v>3 65499</v>
      </c>
      <c r="B66" s="74" t="s">
        <v>134</v>
      </c>
      <c r="C66" s="74" t="s">
        <v>136</v>
      </c>
      <c r="D66" s="75" t="s">
        <v>17</v>
      </c>
      <c r="E66" s="75" t="s">
        <v>19</v>
      </c>
      <c r="F66" s="76"/>
      <c r="G66" s="76" t="s">
        <v>454</v>
      </c>
      <c r="H66" s="74"/>
      <c r="I66" s="77"/>
      <c r="J66" s="75"/>
      <c r="K66" s="74" t="s">
        <v>16</v>
      </c>
      <c r="L66" s="75" t="s">
        <v>61</v>
      </c>
      <c r="M66" s="75"/>
      <c r="N66" s="75" t="s">
        <v>18</v>
      </c>
      <c r="O66" s="75"/>
      <c r="P66" s="75"/>
      <c r="Q66" s="75"/>
      <c r="R66" s="78" t="s">
        <v>77</v>
      </c>
      <c r="S66">
        <f t="shared" si="1"/>
        <v>3</v>
      </c>
      <c r="T66">
        <f t="shared" si="2"/>
        <v>65499</v>
      </c>
    </row>
    <row r="67" spans="1:20" ht="12.75">
      <c r="A67" s="68" t="str">
        <f t="shared" si="0"/>
        <v>13 105568</v>
      </c>
      <c r="B67" s="74" t="s">
        <v>56</v>
      </c>
      <c r="C67" s="74" t="s">
        <v>137</v>
      </c>
      <c r="D67" s="75" t="s">
        <v>22</v>
      </c>
      <c r="E67" s="75" t="s">
        <v>21</v>
      </c>
      <c r="F67" s="76"/>
      <c r="G67" s="76" t="s">
        <v>454</v>
      </c>
      <c r="H67" s="74"/>
      <c r="I67" s="77"/>
      <c r="J67" s="75"/>
      <c r="K67" s="74" t="s">
        <v>22</v>
      </c>
      <c r="L67" s="75" t="s">
        <v>355</v>
      </c>
      <c r="M67" s="75"/>
      <c r="N67" s="75" t="s">
        <v>44</v>
      </c>
      <c r="O67" s="75"/>
      <c r="P67" s="75"/>
      <c r="Q67" s="75"/>
      <c r="R67" s="78"/>
      <c r="S67">
        <f t="shared" si="1"/>
        <v>13</v>
      </c>
      <c r="T67">
        <f t="shared" si="2"/>
        <v>105568</v>
      </c>
    </row>
    <row r="68" spans="1:20" ht="12.75">
      <c r="A68" s="68" t="str">
        <f aca="true" t="shared" si="3" ref="A68:A132">S68&amp;" "&amp;T68</f>
        <v>12 104437</v>
      </c>
      <c r="B68" s="74" t="s">
        <v>45</v>
      </c>
      <c r="C68" s="74" t="s">
        <v>286</v>
      </c>
      <c r="D68" s="75" t="s">
        <v>22</v>
      </c>
      <c r="E68" s="75" t="s">
        <v>24</v>
      </c>
      <c r="F68" s="76"/>
      <c r="G68" s="76">
        <v>6</v>
      </c>
      <c r="H68" s="74"/>
      <c r="I68" s="77"/>
      <c r="J68" s="75"/>
      <c r="K68" s="74" t="s">
        <v>22</v>
      </c>
      <c r="L68" s="75" t="s">
        <v>356</v>
      </c>
      <c r="M68" s="75"/>
      <c r="N68" s="75" t="s">
        <v>27</v>
      </c>
      <c r="O68" s="75"/>
      <c r="P68" s="75"/>
      <c r="Q68" s="75"/>
      <c r="R68" s="78" t="s">
        <v>77</v>
      </c>
      <c r="S68">
        <f aca="true" t="shared" si="4" ref="S68:S132">B68*1</f>
        <v>12</v>
      </c>
      <c r="T68">
        <f aca="true" t="shared" si="5" ref="T68:T132">C68*1</f>
        <v>104437</v>
      </c>
    </row>
    <row r="69" spans="1:20" ht="12.75">
      <c r="A69" s="68" t="str">
        <f t="shared" si="3"/>
        <v>18 113805</v>
      </c>
      <c r="B69" s="74" t="s">
        <v>277</v>
      </c>
      <c r="C69" s="74" t="s">
        <v>287</v>
      </c>
      <c r="D69" s="75" t="s">
        <v>22</v>
      </c>
      <c r="E69" s="75" t="s">
        <v>21</v>
      </c>
      <c r="F69" s="76"/>
      <c r="G69" s="76" t="s">
        <v>454</v>
      </c>
      <c r="H69" s="74"/>
      <c r="I69" s="77"/>
      <c r="J69" s="75"/>
      <c r="K69" s="74" t="s">
        <v>22</v>
      </c>
      <c r="L69" s="75" t="s">
        <v>357</v>
      </c>
      <c r="M69" s="75"/>
      <c r="N69" s="75" t="s">
        <v>18</v>
      </c>
      <c r="O69" s="75"/>
      <c r="P69" s="75"/>
      <c r="Q69" s="75"/>
      <c r="R69" s="78"/>
      <c r="S69">
        <f t="shared" si="4"/>
        <v>18</v>
      </c>
      <c r="T69">
        <f t="shared" si="5"/>
        <v>113805</v>
      </c>
    </row>
    <row r="70" spans="1:20" ht="12.75">
      <c r="A70" s="68" t="str">
        <f t="shared" si="3"/>
        <v>86 47411</v>
      </c>
      <c r="B70" s="74" t="s">
        <v>78</v>
      </c>
      <c r="C70" s="74" t="s">
        <v>138</v>
      </c>
      <c r="D70" s="75" t="s">
        <v>17</v>
      </c>
      <c r="E70" s="75" t="s">
        <v>21</v>
      </c>
      <c r="F70" s="76"/>
      <c r="G70" s="76" t="s">
        <v>454</v>
      </c>
      <c r="H70" s="74"/>
      <c r="I70" s="77"/>
      <c r="J70" s="75"/>
      <c r="K70" s="74" t="s">
        <v>16</v>
      </c>
      <c r="L70" s="75" t="s">
        <v>254</v>
      </c>
      <c r="M70" s="75"/>
      <c r="N70" s="75" t="s">
        <v>27</v>
      </c>
      <c r="O70" s="75"/>
      <c r="P70" s="75"/>
      <c r="Q70" s="75"/>
      <c r="R70" s="78"/>
      <c r="S70">
        <f t="shared" si="4"/>
        <v>86</v>
      </c>
      <c r="T70">
        <f t="shared" si="5"/>
        <v>47411</v>
      </c>
    </row>
    <row r="71" spans="1:20" ht="12.75">
      <c r="A71" s="68" t="str">
        <f t="shared" si="3"/>
        <v>17 112715</v>
      </c>
      <c r="B71" s="89" t="s">
        <v>236</v>
      </c>
      <c r="C71" s="90" t="s">
        <v>270</v>
      </c>
      <c r="D71" s="91" t="s">
        <v>22</v>
      </c>
      <c r="E71" s="91" t="s">
        <v>24</v>
      </c>
      <c r="F71" s="93"/>
      <c r="G71" s="93">
        <v>8</v>
      </c>
      <c r="H71" s="94"/>
      <c r="I71" s="91"/>
      <c r="J71" s="91"/>
      <c r="K71" s="87" t="s">
        <v>22</v>
      </c>
      <c r="L71" s="91" t="s">
        <v>358</v>
      </c>
      <c r="M71" s="91"/>
      <c r="N71" s="91" t="s">
        <v>234</v>
      </c>
      <c r="O71" s="91"/>
      <c r="P71" s="91"/>
      <c r="Q71" s="91"/>
      <c r="R71" s="89" t="s">
        <v>45</v>
      </c>
      <c r="S71">
        <f t="shared" si="4"/>
        <v>17</v>
      </c>
      <c r="T71">
        <f t="shared" si="5"/>
        <v>112715</v>
      </c>
    </row>
    <row r="72" spans="1:20" ht="12.75">
      <c r="A72" s="68" t="str">
        <f t="shared" si="3"/>
        <v>17 112714</v>
      </c>
      <c r="B72" s="74" t="s">
        <v>236</v>
      </c>
      <c r="C72" s="74" t="s">
        <v>271</v>
      </c>
      <c r="D72" s="75" t="s">
        <v>17</v>
      </c>
      <c r="E72" s="75" t="s">
        <v>24</v>
      </c>
      <c r="F72" s="76"/>
      <c r="G72" s="76">
        <v>7</v>
      </c>
      <c r="H72" s="74"/>
      <c r="I72" s="77"/>
      <c r="J72" s="75"/>
      <c r="K72" s="74" t="s">
        <v>22</v>
      </c>
      <c r="L72" s="75" t="s">
        <v>359</v>
      </c>
      <c r="M72" s="75"/>
      <c r="N72" s="75" t="s">
        <v>234</v>
      </c>
      <c r="O72" s="75"/>
      <c r="P72" s="75"/>
      <c r="Q72" s="75"/>
      <c r="R72" s="78" t="s">
        <v>77</v>
      </c>
      <c r="S72">
        <f t="shared" si="4"/>
        <v>17</v>
      </c>
      <c r="T72">
        <f t="shared" si="5"/>
        <v>112714</v>
      </c>
    </row>
    <row r="73" spans="1:20" ht="12.75">
      <c r="A73" s="68" t="str">
        <f t="shared" si="3"/>
        <v>7 94986</v>
      </c>
      <c r="B73" s="74" t="s">
        <v>87</v>
      </c>
      <c r="C73" s="74" t="s">
        <v>139</v>
      </c>
      <c r="D73" s="75" t="s">
        <v>17</v>
      </c>
      <c r="E73" s="75" t="s">
        <v>24</v>
      </c>
      <c r="F73" s="76"/>
      <c r="G73" s="76">
        <v>8</v>
      </c>
      <c r="H73" s="74"/>
      <c r="I73" s="77"/>
      <c r="J73" s="75"/>
      <c r="K73" s="74" t="s">
        <v>22</v>
      </c>
      <c r="L73" s="75" t="s">
        <v>360</v>
      </c>
      <c r="M73" s="75"/>
      <c r="N73" s="75" t="s">
        <v>25</v>
      </c>
      <c r="O73" s="75"/>
      <c r="P73" s="75"/>
      <c r="Q73" s="75"/>
      <c r="R73" s="78"/>
      <c r="S73">
        <f t="shared" si="4"/>
        <v>7</v>
      </c>
      <c r="T73">
        <f t="shared" si="5"/>
        <v>94986</v>
      </c>
    </row>
    <row r="74" spans="1:20" ht="12.75">
      <c r="A74" s="68" t="str">
        <f t="shared" si="3"/>
        <v>7 94987</v>
      </c>
      <c r="B74" s="105" t="s">
        <v>87</v>
      </c>
      <c r="C74" s="106" t="s">
        <v>272</v>
      </c>
      <c r="D74" s="107" t="s">
        <v>22</v>
      </c>
      <c r="E74" s="107" t="s">
        <v>24</v>
      </c>
      <c r="F74" s="108"/>
      <c r="G74" s="108">
        <v>6</v>
      </c>
      <c r="H74" s="99"/>
      <c r="I74" s="107"/>
      <c r="J74" s="107"/>
      <c r="K74" s="100" t="s">
        <v>22</v>
      </c>
      <c r="L74" s="107" t="s">
        <v>361</v>
      </c>
      <c r="M74" s="107"/>
      <c r="N74" s="107" t="s">
        <v>25</v>
      </c>
      <c r="O74" s="91"/>
      <c r="P74" s="91"/>
      <c r="Q74" s="91"/>
      <c r="R74" s="89"/>
      <c r="S74">
        <f t="shared" si="4"/>
        <v>7</v>
      </c>
      <c r="T74">
        <f t="shared" si="5"/>
        <v>94987</v>
      </c>
    </row>
    <row r="75" spans="1:20" ht="12.75">
      <c r="A75" s="68" t="str">
        <f t="shared" si="3"/>
        <v>85 6530</v>
      </c>
      <c r="B75" s="74" t="s">
        <v>100</v>
      </c>
      <c r="C75" s="74" t="s">
        <v>239</v>
      </c>
      <c r="D75" s="75" t="s">
        <v>17</v>
      </c>
      <c r="E75" s="75" t="s">
        <v>24</v>
      </c>
      <c r="F75" s="76"/>
      <c r="G75" s="76">
        <v>1</v>
      </c>
      <c r="H75" s="74"/>
      <c r="I75" s="77"/>
      <c r="J75" s="75"/>
      <c r="K75" s="74" t="s">
        <v>240</v>
      </c>
      <c r="L75" s="75" t="s">
        <v>362</v>
      </c>
      <c r="M75" s="75"/>
      <c r="N75" s="75" t="s">
        <v>241</v>
      </c>
      <c r="O75" s="75"/>
      <c r="P75" s="75"/>
      <c r="Q75" s="75"/>
      <c r="R75" s="78"/>
      <c r="S75">
        <f t="shared" si="4"/>
        <v>85</v>
      </c>
      <c r="T75">
        <f t="shared" si="5"/>
        <v>6530</v>
      </c>
    </row>
    <row r="76" spans="1:20" ht="12.75">
      <c r="A76" s="68" t="str">
        <f t="shared" si="3"/>
        <v>13 105116</v>
      </c>
      <c r="B76" s="74" t="s">
        <v>56</v>
      </c>
      <c r="C76" s="74" t="s">
        <v>140</v>
      </c>
      <c r="D76" s="75" t="s">
        <v>22</v>
      </c>
      <c r="E76" s="75" t="s">
        <v>24</v>
      </c>
      <c r="F76" s="76"/>
      <c r="G76" s="76">
        <v>7</v>
      </c>
      <c r="H76" s="74"/>
      <c r="I76" s="77"/>
      <c r="J76" s="75"/>
      <c r="K76" s="74" t="s">
        <v>22</v>
      </c>
      <c r="L76" s="75" t="s">
        <v>363</v>
      </c>
      <c r="M76" s="75"/>
      <c r="N76" s="75" t="s">
        <v>51</v>
      </c>
      <c r="O76" s="75"/>
      <c r="P76" s="75"/>
      <c r="Q76" s="75"/>
      <c r="R76" s="78"/>
      <c r="S76">
        <f t="shared" si="4"/>
        <v>13</v>
      </c>
      <c r="T76">
        <f t="shared" si="5"/>
        <v>105116</v>
      </c>
    </row>
    <row r="77" spans="1:20" ht="12.75">
      <c r="A77" s="68" t="str">
        <f t="shared" si="3"/>
        <v>6 91036</v>
      </c>
      <c r="B77" s="101" t="s">
        <v>105</v>
      </c>
      <c r="C77" s="101" t="s">
        <v>141</v>
      </c>
      <c r="D77" s="101" t="s">
        <v>17</v>
      </c>
      <c r="E77" s="101" t="s">
        <v>24</v>
      </c>
      <c r="F77" s="101"/>
      <c r="G77" s="101">
        <v>2</v>
      </c>
      <c r="H77" s="101"/>
      <c r="I77" s="101"/>
      <c r="J77" s="101"/>
      <c r="K77" s="101" t="s">
        <v>22</v>
      </c>
      <c r="L77" s="101" t="s">
        <v>364</v>
      </c>
      <c r="M77" s="102"/>
      <c r="N77" s="103" t="s">
        <v>26</v>
      </c>
      <c r="O77" s="104"/>
      <c r="P77" s="102"/>
      <c r="Q77" s="101"/>
      <c r="R77" s="101"/>
      <c r="S77">
        <f t="shared" si="4"/>
        <v>6</v>
      </c>
      <c r="T77">
        <f t="shared" si="5"/>
        <v>91036</v>
      </c>
    </row>
    <row r="78" spans="1:20" ht="12.75">
      <c r="A78" s="68" t="str">
        <f t="shared" si="3"/>
        <v>85 14479</v>
      </c>
      <c r="B78" s="101">
        <v>85</v>
      </c>
      <c r="C78" s="101">
        <v>14479</v>
      </c>
      <c r="D78" s="182" t="s">
        <v>22</v>
      </c>
      <c r="E78" s="182" t="s">
        <v>21</v>
      </c>
      <c r="F78" s="101"/>
      <c r="G78" s="101"/>
      <c r="H78" s="101"/>
      <c r="I78" s="101"/>
      <c r="J78" s="101"/>
      <c r="K78" s="101"/>
      <c r="L78" s="182" t="s">
        <v>455</v>
      </c>
      <c r="M78" s="102"/>
      <c r="N78" s="103" t="s">
        <v>20</v>
      </c>
      <c r="O78" s="104"/>
      <c r="P78" s="102"/>
      <c r="Q78" s="101"/>
      <c r="R78" s="101"/>
      <c r="S78">
        <f>B78*1</f>
        <v>85</v>
      </c>
      <c r="T78">
        <f>C78*1</f>
        <v>14479</v>
      </c>
    </row>
    <row r="79" spans="1:20" ht="12.75">
      <c r="A79" s="68" t="str">
        <f t="shared" si="3"/>
        <v>2 64676</v>
      </c>
      <c r="B79" s="74" t="s">
        <v>80</v>
      </c>
      <c r="C79" s="74" t="s">
        <v>142</v>
      </c>
      <c r="D79" s="75" t="s">
        <v>17</v>
      </c>
      <c r="E79" s="75" t="s">
        <v>24</v>
      </c>
      <c r="F79" s="76"/>
      <c r="G79" s="76">
        <v>1</v>
      </c>
      <c r="H79" s="74"/>
      <c r="I79" s="77"/>
      <c r="J79" s="75"/>
      <c r="K79" s="74" t="s">
        <v>16</v>
      </c>
      <c r="L79" s="75" t="s">
        <v>253</v>
      </c>
      <c r="M79" s="75"/>
      <c r="N79" s="75" t="s">
        <v>27</v>
      </c>
      <c r="O79" s="75"/>
      <c r="P79" s="75"/>
      <c r="Q79" s="75"/>
      <c r="R79" s="78" t="s">
        <v>77</v>
      </c>
      <c r="S79">
        <f t="shared" si="4"/>
        <v>2</v>
      </c>
      <c r="T79">
        <f t="shared" si="5"/>
        <v>64676</v>
      </c>
    </row>
    <row r="80" spans="1:20" ht="12.75">
      <c r="A80" s="68" t="str">
        <f t="shared" si="3"/>
        <v>85 7604</v>
      </c>
      <c r="B80" s="101" t="s">
        <v>100</v>
      </c>
      <c r="C80" s="101" t="s">
        <v>242</v>
      </c>
      <c r="D80" s="101" t="s">
        <v>17</v>
      </c>
      <c r="E80" s="101" t="s">
        <v>24</v>
      </c>
      <c r="F80" s="101"/>
      <c r="G80" s="101">
        <v>4</v>
      </c>
      <c r="H80" s="101"/>
      <c r="I80" s="101"/>
      <c r="J80" s="101"/>
      <c r="K80" s="101" t="s">
        <v>22</v>
      </c>
      <c r="L80" s="101" t="s">
        <v>251</v>
      </c>
      <c r="M80" s="102"/>
      <c r="N80" s="103" t="s">
        <v>27</v>
      </c>
      <c r="O80" s="104"/>
      <c r="P80" s="102"/>
      <c r="Q80" s="101"/>
      <c r="R80" s="101"/>
      <c r="S80">
        <f t="shared" si="4"/>
        <v>85</v>
      </c>
      <c r="T80">
        <f t="shared" si="5"/>
        <v>7604</v>
      </c>
    </row>
    <row r="81" spans="1:20" ht="12.75">
      <c r="A81" s="68" t="str">
        <f t="shared" si="3"/>
        <v>18 113706</v>
      </c>
      <c r="B81" s="101" t="s">
        <v>277</v>
      </c>
      <c r="C81" s="101" t="s">
        <v>288</v>
      </c>
      <c r="D81" s="101" t="s">
        <v>17</v>
      </c>
      <c r="E81" s="101" t="s">
        <v>19</v>
      </c>
      <c r="F81" s="101"/>
      <c r="G81" s="101" t="s">
        <v>454</v>
      </c>
      <c r="H81" s="101"/>
      <c r="I81" s="101"/>
      <c r="J81" s="101"/>
      <c r="K81" s="101" t="s">
        <v>22</v>
      </c>
      <c r="L81" s="101" t="s">
        <v>365</v>
      </c>
      <c r="M81" s="102"/>
      <c r="N81" s="103" t="s">
        <v>23</v>
      </c>
      <c r="O81" s="104"/>
      <c r="P81" s="102"/>
      <c r="Q81" s="101"/>
      <c r="R81" s="101"/>
      <c r="S81">
        <f t="shared" si="4"/>
        <v>18</v>
      </c>
      <c r="T81">
        <f t="shared" si="5"/>
        <v>113706</v>
      </c>
    </row>
    <row r="82" spans="1:20" ht="12.75">
      <c r="A82" s="68" t="str">
        <f t="shared" si="3"/>
        <v>86 33191</v>
      </c>
      <c r="B82" s="74" t="s">
        <v>78</v>
      </c>
      <c r="C82" s="74" t="s">
        <v>289</v>
      </c>
      <c r="D82" s="75" t="s">
        <v>17</v>
      </c>
      <c r="E82" s="75" t="s">
        <v>21</v>
      </c>
      <c r="F82" s="76"/>
      <c r="G82" s="76" t="s">
        <v>454</v>
      </c>
      <c r="H82" s="74"/>
      <c r="I82" s="77"/>
      <c r="J82" s="75"/>
      <c r="K82" s="74" t="s">
        <v>16</v>
      </c>
      <c r="L82" s="75" t="s">
        <v>366</v>
      </c>
      <c r="M82" s="75"/>
      <c r="N82" s="75" t="s">
        <v>18</v>
      </c>
      <c r="O82" s="75"/>
      <c r="P82" s="75"/>
      <c r="Q82" s="75"/>
      <c r="R82" s="78"/>
      <c r="S82">
        <f t="shared" si="4"/>
        <v>86</v>
      </c>
      <c r="T82">
        <f t="shared" si="5"/>
        <v>33191</v>
      </c>
    </row>
    <row r="83" spans="1:20" ht="12.75">
      <c r="A83" s="68" t="str">
        <f t="shared" si="3"/>
        <v>85 35798</v>
      </c>
      <c r="B83" s="74" t="s">
        <v>100</v>
      </c>
      <c r="C83" s="74" t="s">
        <v>143</v>
      </c>
      <c r="D83" s="75" t="s">
        <v>17</v>
      </c>
      <c r="E83" s="75" t="s">
        <v>24</v>
      </c>
      <c r="F83" s="76"/>
      <c r="G83" s="76">
        <v>0</v>
      </c>
      <c r="H83" s="74"/>
      <c r="I83" s="77"/>
      <c r="J83" s="75"/>
      <c r="K83" s="74" t="s">
        <v>16</v>
      </c>
      <c r="L83" s="75" t="s">
        <v>367</v>
      </c>
      <c r="M83" s="75"/>
      <c r="N83" s="75" t="s">
        <v>234</v>
      </c>
      <c r="O83" s="75"/>
      <c r="P83" s="75"/>
      <c r="Q83" s="75"/>
      <c r="R83" s="78"/>
      <c r="S83">
        <f t="shared" si="4"/>
        <v>85</v>
      </c>
      <c r="T83">
        <f t="shared" si="5"/>
        <v>35798</v>
      </c>
    </row>
    <row r="84" spans="1:20" ht="12.75">
      <c r="A84" s="68" t="str">
        <f t="shared" si="3"/>
        <v>88 56469</v>
      </c>
      <c r="B84" s="74" t="s">
        <v>96</v>
      </c>
      <c r="C84" s="74" t="s">
        <v>144</v>
      </c>
      <c r="D84" s="75" t="s">
        <v>17</v>
      </c>
      <c r="E84" s="75" t="s">
        <v>21</v>
      </c>
      <c r="F84" s="76"/>
      <c r="G84" s="76" t="s">
        <v>454</v>
      </c>
      <c r="H84" s="74"/>
      <c r="I84" s="77"/>
      <c r="J84" s="75"/>
      <c r="K84" s="74" t="s">
        <v>16</v>
      </c>
      <c r="L84" s="75" t="s">
        <v>368</v>
      </c>
      <c r="M84" s="75"/>
      <c r="N84" s="75" t="s">
        <v>18</v>
      </c>
      <c r="O84" s="75"/>
      <c r="P84" s="75"/>
      <c r="Q84" s="75"/>
      <c r="R84" s="78"/>
      <c r="S84">
        <f t="shared" si="4"/>
        <v>88</v>
      </c>
      <c r="T84">
        <f t="shared" si="5"/>
        <v>56469</v>
      </c>
    </row>
    <row r="85" spans="1:20" ht="12.75">
      <c r="A85" s="68" t="str">
        <f t="shared" si="3"/>
        <v>9 98909</v>
      </c>
      <c r="B85" s="89" t="s">
        <v>73</v>
      </c>
      <c r="C85" s="90" t="s">
        <v>145</v>
      </c>
      <c r="D85" s="91" t="s">
        <v>17</v>
      </c>
      <c r="E85" s="91" t="s">
        <v>19</v>
      </c>
      <c r="F85" s="93"/>
      <c r="G85" s="93" t="s">
        <v>454</v>
      </c>
      <c r="H85" s="94"/>
      <c r="I85" s="91"/>
      <c r="J85" s="91"/>
      <c r="K85" s="87" t="s">
        <v>22</v>
      </c>
      <c r="L85" s="91" t="s">
        <v>369</v>
      </c>
      <c r="M85" s="91"/>
      <c r="N85" s="91" t="s">
        <v>51</v>
      </c>
      <c r="O85" s="91"/>
      <c r="P85" s="91"/>
      <c r="Q85" s="91"/>
      <c r="R85" s="89"/>
      <c r="S85">
        <f t="shared" si="4"/>
        <v>9</v>
      </c>
      <c r="T85">
        <f t="shared" si="5"/>
        <v>98909</v>
      </c>
    </row>
    <row r="86" spans="1:20" ht="12.75">
      <c r="A86" s="68" t="str">
        <f t="shared" si="3"/>
        <v>16 110178</v>
      </c>
      <c r="B86" s="89" t="s">
        <v>98</v>
      </c>
      <c r="C86" s="90" t="s">
        <v>146</v>
      </c>
      <c r="D86" s="91" t="s">
        <v>17</v>
      </c>
      <c r="E86" s="91" t="s">
        <v>24</v>
      </c>
      <c r="F86" s="93"/>
      <c r="G86" s="93">
        <v>7</v>
      </c>
      <c r="H86" s="94"/>
      <c r="I86" s="91"/>
      <c r="J86" s="91"/>
      <c r="K86" s="87" t="s">
        <v>22</v>
      </c>
      <c r="L86" s="91" t="s">
        <v>370</v>
      </c>
      <c r="M86" s="91"/>
      <c r="N86" s="91" t="s">
        <v>23</v>
      </c>
      <c r="O86" s="91"/>
      <c r="P86" s="91"/>
      <c r="Q86" s="91"/>
      <c r="R86" s="89" t="s">
        <v>77</v>
      </c>
      <c r="S86">
        <f t="shared" si="4"/>
        <v>16</v>
      </c>
      <c r="T86">
        <f t="shared" si="5"/>
        <v>110178</v>
      </c>
    </row>
    <row r="87" spans="1:20" ht="12.75">
      <c r="A87" s="68" t="str">
        <f t="shared" si="3"/>
        <v>12 104181</v>
      </c>
      <c r="B87" s="101" t="s">
        <v>45</v>
      </c>
      <c r="C87" s="101" t="s">
        <v>147</v>
      </c>
      <c r="D87" s="101" t="s">
        <v>22</v>
      </c>
      <c r="E87" s="101" t="s">
        <v>21</v>
      </c>
      <c r="F87" s="101"/>
      <c r="G87" s="101" t="s">
        <v>454</v>
      </c>
      <c r="H87" s="101"/>
      <c r="I87" s="101"/>
      <c r="J87" s="101"/>
      <c r="K87" s="101" t="s">
        <v>22</v>
      </c>
      <c r="L87" s="101" t="s">
        <v>371</v>
      </c>
      <c r="M87" s="102"/>
      <c r="N87" s="103" t="s">
        <v>27</v>
      </c>
      <c r="O87" s="104"/>
      <c r="P87" s="102"/>
      <c r="Q87" s="101"/>
      <c r="R87" s="101"/>
      <c r="S87">
        <f t="shared" si="4"/>
        <v>12</v>
      </c>
      <c r="T87">
        <f t="shared" si="5"/>
        <v>104181</v>
      </c>
    </row>
    <row r="88" spans="1:20" ht="12.75">
      <c r="A88" s="68" t="str">
        <f t="shared" si="3"/>
        <v>13 105577</v>
      </c>
      <c r="B88" s="89" t="s">
        <v>56</v>
      </c>
      <c r="C88" s="90" t="s">
        <v>148</v>
      </c>
      <c r="D88" s="91" t="s">
        <v>22</v>
      </c>
      <c r="E88" s="91" t="s">
        <v>24</v>
      </c>
      <c r="F88" s="93"/>
      <c r="G88" s="93">
        <v>3</v>
      </c>
      <c r="H88" s="94"/>
      <c r="I88" s="91"/>
      <c r="J88" s="91"/>
      <c r="K88" s="87" t="s">
        <v>16</v>
      </c>
      <c r="L88" s="91" t="s">
        <v>252</v>
      </c>
      <c r="M88" s="91"/>
      <c r="N88" s="91" t="s">
        <v>27</v>
      </c>
      <c r="O88" s="91"/>
      <c r="P88" s="91"/>
      <c r="Q88" s="91"/>
      <c r="R88" s="89"/>
      <c r="S88">
        <f t="shared" si="4"/>
        <v>13</v>
      </c>
      <c r="T88">
        <f t="shared" si="5"/>
        <v>105577</v>
      </c>
    </row>
    <row r="89" spans="1:20" ht="12.75">
      <c r="A89" s="68" t="str">
        <f t="shared" si="3"/>
        <v>18 114368</v>
      </c>
      <c r="B89" s="74" t="s">
        <v>277</v>
      </c>
      <c r="C89" s="74" t="s">
        <v>290</v>
      </c>
      <c r="D89" s="75" t="s">
        <v>17</v>
      </c>
      <c r="E89" s="75" t="s">
        <v>21</v>
      </c>
      <c r="F89" s="76"/>
      <c r="G89" s="76" t="s">
        <v>454</v>
      </c>
      <c r="H89" s="74"/>
      <c r="I89" s="77"/>
      <c r="J89" s="75"/>
      <c r="K89" s="74" t="s">
        <v>22</v>
      </c>
      <c r="L89" s="75" t="s">
        <v>372</v>
      </c>
      <c r="M89" s="75"/>
      <c r="N89" s="75" t="s">
        <v>25</v>
      </c>
      <c r="O89" s="75"/>
      <c r="P89" s="75"/>
      <c r="Q89" s="75"/>
      <c r="R89" s="78"/>
      <c r="S89">
        <f t="shared" si="4"/>
        <v>18</v>
      </c>
      <c r="T89">
        <f t="shared" si="5"/>
        <v>114368</v>
      </c>
    </row>
    <row r="90" spans="1:20" ht="12.75">
      <c r="A90" s="68" t="str">
        <f t="shared" si="3"/>
        <v>2 63488</v>
      </c>
      <c r="B90" s="74" t="s">
        <v>80</v>
      </c>
      <c r="C90" s="74" t="s">
        <v>149</v>
      </c>
      <c r="D90" s="75" t="s">
        <v>22</v>
      </c>
      <c r="E90" s="75" t="s">
        <v>24</v>
      </c>
      <c r="F90" s="76"/>
      <c r="G90" s="76">
        <v>8</v>
      </c>
      <c r="H90" s="74"/>
      <c r="I90" s="77"/>
      <c r="J90" s="75"/>
      <c r="K90" s="74" t="s">
        <v>22</v>
      </c>
      <c r="L90" s="75" t="s">
        <v>373</v>
      </c>
      <c r="M90" s="75"/>
      <c r="N90" s="75" t="s">
        <v>51</v>
      </c>
      <c r="O90" s="75"/>
      <c r="P90" s="75"/>
      <c r="Q90" s="75"/>
      <c r="R90" s="78"/>
      <c r="S90">
        <f t="shared" si="4"/>
        <v>2</v>
      </c>
      <c r="T90">
        <f t="shared" si="5"/>
        <v>63488</v>
      </c>
    </row>
    <row r="91" spans="1:20" ht="12.75">
      <c r="A91" s="68" t="str">
        <f t="shared" si="3"/>
        <v>2 63489</v>
      </c>
      <c r="B91" s="74" t="s">
        <v>80</v>
      </c>
      <c r="C91" s="74" t="s">
        <v>150</v>
      </c>
      <c r="D91" s="75" t="s">
        <v>17</v>
      </c>
      <c r="E91" s="75" t="s">
        <v>24</v>
      </c>
      <c r="F91" s="76"/>
      <c r="G91" s="76">
        <v>6</v>
      </c>
      <c r="H91" s="74"/>
      <c r="I91" s="77"/>
      <c r="J91" s="75"/>
      <c r="K91" s="74" t="s">
        <v>22</v>
      </c>
      <c r="L91" s="75" t="s">
        <v>374</v>
      </c>
      <c r="M91" s="75"/>
      <c r="N91" s="75" t="s">
        <v>51</v>
      </c>
      <c r="O91" s="75"/>
      <c r="P91" s="75"/>
      <c r="Q91" s="75"/>
      <c r="R91" s="78"/>
      <c r="S91">
        <f t="shared" si="4"/>
        <v>2</v>
      </c>
      <c r="T91">
        <f t="shared" si="5"/>
        <v>63489</v>
      </c>
    </row>
    <row r="92" spans="1:20" ht="12.75">
      <c r="A92" s="68" t="str">
        <f t="shared" si="3"/>
        <v>8 95299</v>
      </c>
      <c r="B92" s="74" t="s">
        <v>176</v>
      </c>
      <c r="C92" s="74" t="s">
        <v>243</v>
      </c>
      <c r="D92" s="75" t="s">
        <v>17</v>
      </c>
      <c r="E92" s="75" t="s">
        <v>24</v>
      </c>
      <c r="F92" s="76"/>
      <c r="G92" s="76">
        <v>9</v>
      </c>
      <c r="H92" s="74"/>
      <c r="I92" s="77"/>
      <c r="J92" s="75"/>
      <c r="K92" s="74" t="s">
        <v>22</v>
      </c>
      <c r="L92" s="75" t="s">
        <v>375</v>
      </c>
      <c r="M92" s="75"/>
      <c r="N92" s="75" t="s">
        <v>25</v>
      </c>
      <c r="O92" s="75"/>
      <c r="P92" s="75"/>
      <c r="Q92" s="75"/>
      <c r="R92" s="78"/>
      <c r="S92">
        <f t="shared" si="4"/>
        <v>8</v>
      </c>
      <c r="T92">
        <f t="shared" si="5"/>
        <v>95299</v>
      </c>
    </row>
    <row r="93" spans="1:20" ht="12.75">
      <c r="A93" s="68" t="str">
        <f t="shared" si="3"/>
        <v>15 108298</v>
      </c>
      <c r="B93" s="74" t="s">
        <v>58</v>
      </c>
      <c r="C93" s="74" t="s">
        <v>151</v>
      </c>
      <c r="D93" s="75" t="s">
        <v>17</v>
      </c>
      <c r="E93" s="75" t="s">
        <v>24</v>
      </c>
      <c r="F93" s="76"/>
      <c r="G93" s="76">
        <v>1</v>
      </c>
      <c r="H93" s="74"/>
      <c r="I93" s="77"/>
      <c r="J93" s="75"/>
      <c r="K93" s="74" t="s">
        <v>22</v>
      </c>
      <c r="L93" s="75" t="s">
        <v>376</v>
      </c>
      <c r="M93" s="75"/>
      <c r="N93" s="75" t="s">
        <v>20</v>
      </c>
      <c r="O93" s="75"/>
      <c r="P93" s="75"/>
      <c r="Q93" s="75"/>
      <c r="R93" s="78" t="s">
        <v>77</v>
      </c>
      <c r="S93">
        <f t="shared" si="4"/>
        <v>15</v>
      </c>
      <c r="T93">
        <f t="shared" si="5"/>
        <v>108298</v>
      </c>
    </row>
    <row r="94" spans="1:20" ht="12.75">
      <c r="A94" s="68" t="str">
        <f t="shared" si="3"/>
        <v>10 99376</v>
      </c>
      <c r="B94" s="74" t="s">
        <v>41</v>
      </c>
      <c r="C94" s="74" t="s">
        <v>152</v>
      </c>
      <c r="D94" s="75" t="s">
        <v>22</v>
      </c>
      <c r="E94" s="75" t="s">
        <v>19</v>
      </c>
      <c r="F94" s="76"/>
      <c r="G94" s="76" t="s">
        <v>454</v>
      </c>
      <c r="H94" s="74"/>
      <c r="I94" s="77"/>
      <c r="J94" s="75"/>
      <c r="K94" s="74" t="s">
        <v>22</v>
      </c>
      <c r="L94" s="75" t="s">
        <v>377</v>
      </c>
      <c r="M94" s="75"/>
      <c r="N94" s="75" t="s">
        <v>18</v>
      </c>
      <c r="O94" s="75"/>
      <c r="P94" s="75"/>
      <c r="Q94" s="75"/>
      <c r="R94" s="78" t="s">
        <v>77</v>
      </c>
      <c r="S94">
        <f t="shared" si="4"/>
        <v>10</v>
      </c>
      <c r="T94">
        <f t="shared" si="5"/>
        <v>99376</v>
      </c>
    </row>
    <row r="95" spans="1:20" ht="12.75">
      <c r="A95" s="68" t="str">
        <f t="shared" si="3"/>
        <v>85 20867</v>
      </c>
      <c r="B95" s="74" t="s">
        <v>100</v>
      </c>
      <c r="C95" s="74" t="s">
        <v>153</v>
      </c>
      <c r="D95" s="75" t="s">
        <v>17</v>
      </c>
      <c r="E95" s="75" t="s">
        <v>21</v>
      </c>
      <c r="F95" s="76"/>
      <c r="G95" s="76" t="s">
        <v>454</v>
      </c>
      <c r="H95" s="74"/>
      <c r="I95" s="77"/>
      <c r="J95" s="75"/>
      <c r="K95" s="74" t="s">
        <v>16</v>
      </c>
      <c r="L95" s="75" t="s">
        <v>228</v>
      </c>
      <c r="M95" s="75"/>
      <c r="N95" s="75" t="s">
        <v>27</v>
      </c>
      <c r="O95" s="75"/>
      <c r="P95" s="75"/>
      <c r="Q95" s="75"/>
      <c r="R95" s="78"/>
      <c r="S95">
        <f t="shared" si="4"/>
        <v>85</v>
      </c>
      <c r="T95">
        <f t="shared" si="5"/>
        <v>20867</v>
      </c>
    </row>
    <row r="96" spans="1:20" ht="12.75">
      <c r="A96" s="68" t="str">
        <f t="shared" si="3"/>
        <v>12 104442</v>
      </c>
      <c r="B96" s="74" t="s">
        <v>45</v>
      </c>
      <c r="C96" s="74" t="s">
        <v>154</v>
      </c>
      <c r="D96" s="75" t="s">
        <v>17</v>
      </c>
      <c r="E96" s="75" t="s">
        <v>19</v>
      </c>
      <c r="F96" s="76"/>
      <c r="G96" s="76" t="s">
        <v>454</v>
      </c>
      <c r="H96" s="74"/>
      <c r="I96" s="77"/>
      <c r="J96" s="75"/>
      <c r="K96" s="74" t="s">
        <v>22</v>
      </c>
      <c r="L96" s="75" t="s">
        <v>62</v>
      </c>
      <c r="M96" s="75"/>
      <c r="N96" s="75" t="s">
        <v>53</v>
      </c>
      <c r="O96" s="75"/>
      <c r="P96" s="75"/>
      <c r="Q96" s="75"/>
      <c r="R96" s="78" t="s">
        <v>77</v>
      </c>
      <c r="S96">
        <f t="shared" si="4"/>
        <v>12</v>
      </c>
      <c r="T96">
        <f t="shared" si="5"/>
        <v>104442</v>
      </c>
    </row>
    <row r="97" spans="1:20" ht="12.75">
      <c r="A97" s="68" t="str">
        <f t="shared" si="3"/>
        <v>89 60350</v>
      </c>
      <c r="B97" s="74" t="s">
        <v>127</v>
      </c>
      <c r="C97" s="74" t="s">
        <v>244</v>
      </c>
      <c r="D97" s="75" t="s">
        <v>17</v>
      </c>
      <c r="E97" s="75" t="s">
        <v>19</v>
      </c>
      <c r="F97" s="76"/>
      <c r="G97" s="76" t="s">
        <v>454</v>
      </c>
      <c r="H97" s="74"/>
      <c r="I97" s="77"/>
      <c r="J97" s="75"/>
      <c r="K97" s="74" t="s">
        <v>22</v>
      </c>
      <c r="L97" s="75" t="s">
        <v>378</v>
      </c>
      <c r="M97" s="75"/>
      <c r="N97" s="75" t="s">
        <v>18</v>
      </c>
      <c r="O97" s="75"/>
      <c r="P97" s="75"/>
      <c r="Q97" s="75"/>
      <c r="R97" s="78"/>
      <c r="S97">
        <f t="shared" si="4"/>
        <v>89</v>
      </c>
      <c r="T97">
        <f t="shared" si="5"/>
        <v>60350</v>
      </c>
    </row>
    <row r="98" spans="1:20" ht="12.75">
      <c r="A98" s="68" t="str">
        <f t="shared" si="3"/>
        <v>98 61385</v>
      </c>
      <c r="B98" s="74" t="s">
        <v>90</v>
      </c>
      <c r="C98" s="74" t="s">
        <v>155</v>
      </c>
      <c r="D98" s="75" t="s">
        <v>17</v>
      </c>
      <c r="E98" s="75" t="s">
        <v>21</v>
      </c>
      <c r="F98" s="76"/>
      <c r="G98" s="76" t="s">
        <v>454</v>
      </c>
      <c r="H98" s="74"/>
      <c r="I98" s="77"/>
      <c r="J98" s="75"/>
      <c r="K98" s="74" t="s">
        <v>22</v>
      </c>
      <c r="L98" s="75" t="s">
        <v>379</v>
      </c>
      <c r="M98" s="75"/>
      <c r="N98" s="75" t="s">
        <v>234</v>
      </c>
      <c r="O98" s="75"/>
      <c r="P98" s="75"/>
      <c r="Q98" s="75"/>
      <c r="R98" s="78" t="s">
        <v>77</v>
      </c>
      <c r="S98">
        <f t="shared" si="4"/>
        <v>98</v>
      </c>
      <c r="T98">
        <f t="shared" si="5"/>
        <v>61385</v>
      </c>
    </row>
    <row r="99" spans="1:20" ht="12.75">
      <c r="A99" s="68" t="str">
        <f t="shared" si="3"/>
        <v>4 86154</v>
      </c>
      <c r="B99" s="74" t="s">
        <v>77</v>
      </c>
      <c r="C99" s="74" t="s">
        <v>156</v>
      </c>
      <c r="D99" s="75" t="s">
        <v>22</v>
      </c>
      <c r="E99" s="75" t="s">
        <v>19</v>
      </c>
      <c r="F99" s="76"/>
      <c r="G99" s="76" t="s">
        <v>454</v>
      </c>
      <c r="H99" s="74"/>
      <c r="I99" s="77"/>
      <c r="J99" s="75"/>
      <c r="K99" s="74" t="s">
        <v>22</v>
      </c>
      <c r="L99" s="75" t="s">
        <v>380</v>
      </c>
      <c r="M99" s="75"/>
      <c r="N99" s="75" t="s">
        <v>20</v>
      </c>
      <c r="O99" s="75"/>
      <c r="P99" s="75"/>
      <c r="Q99" s="75"/>
      <c r="R99" s="78"/>
      <c r="S99">
        <f t="shared" si="4"/>
        <v>4</v>
      </c>
      <c r="T99">
        <f t="shared" si="5"/>
        <v>86154</v>
      </c>
    </row>
    <row r="100" spans="1:20" ht="12.75">
      <c r="A100" s="68" t="str">
        <f t="shared" si="3"/>
        <v>18 113806</v>
      </c>
      <c r="B100" s="89" t="s">
        <v>277</v>
      </c>
      <c r="C100" s="90" t="s">
        <v>291</v>
      </c>
      <c r="D100" s="91" t="s">
        <v>17</v>
      </c>
      <c r="E100" s="91" t="s">
        <v>19</v>
      </c>
      <c r="F100" s="86"/>
      <c r="G100" s="93" t="s">
        <v>454</v>
      </c>
      <c r="H100" s="94"/>
      <c r="I100" s="91"/>
      <c r="J100" s="91"/>
      <c r="K100" s="87" t="s">
        <v>22</v>
      </c>
      <c r="L100" s="91" t="s">
        <v>381</v>
      </c>
      <c r="M100" s="91"/>
      <c r="N100" s="91" t="s">
        <v>18</v>
      </c>
      <c r="O100" s="91"/>
      <c r="P100" s="91"/>
      <c r="Q100" s="91"/>
      <c r="R100" s="89"/>
      <c r="S100">
        <f t="shared" si="4"/>
        <v>18</v>
      </c>
      <c r="T100">
        <f t="shared" si="5"/>
        <v>113806</v>
      </c>
    </row>
    <row r="101" spans="1:20" ht="12.75">
      <c r="A101" s="68" t="str">
        <f t="shared" si="3"/>
        <v>12 104413</v>
      </c>
      <c r="B101" s="74" t="s">
        <v>45</v>
      </c>
      <c r="C101" s="74" t="s">
        <v>273</v>
      </c>
      <c r="D101" s="75" t="s">
        <v>22</v>
      </c>
      <c r="E101" s="75" t="s">
        <v>19</v>
      </c>
      <c r="F101" s="76"/>
      <c r="G101" s="76" t="s">
        <v>454</v>
      </c>
      <c r="H101" s="74"/>
      <c r="I101" s="77"/>
      <c r="J101" s="75"/>
      <c r="K101" s="74" t="s">
        <v>16</v>
      </c>
      <c r="L101" s="75" t="s">
        <v>382</v>
      </c>
      <c r="M101" s="75"/>
      <c r="N101" s="75" t="s">
        <v>18</v>
      </c>
      <c r="O101" s="75"/>
      <c r="P101" s="75"/>
      <c r="Q101" s="75"/>
      <c r="R101" s="78"/>
      <c r="S101">
        <f t="shared" si="4"/>
        <v>12</v>
      </c>
      <c r="T101">
        <f t="shared" si="5"/>
        <v>104413</v>
      </c>
    </row>
    <row r="102" spans="1:20" ht="12.75">
      <c r="A102" s="68" t="str">
        <f t="shared" si="3"/>
        <v>1 61953</v>
      </c>
      <c r="B102" s="74" t="s">
        <v>59</v>
      </c>
      <c r="C102" s="74" t="s">
        <v>60</v>
      </c>
      <c r="D102" s="75" t="s">
        <v>17</v>
      </c>
      <c r="E102" s="75" t="s">
        <v>19</v>
      </c>
      <c r="F102" s="76"/>
      <c r="G102" s="76" t="s">
        <v>454</v>
      </c>
      <c r="H102" s="74"/>
      <c r="I102" s="77"/>
      <c r="J102" s="75"/>
      <c r="K102" s="74" t="s">
        <v>22</v>
      </c>
      <c r="L102" s="75" t="s">
        <v>63</v>
      </c>
      <c r="M102" s="75"/>
      <c r="N102" s="75" t="s">
        <v>18</v>
      </c>
      <c r="O102" s="75"/>
      <c r="P102" s="75"/>
      <c r="Q102" s="75"/>
      <c r="R102" s="78"/>
      <c r="S102">
        <f t="shared" si="4"/>
        <v>1</v>
      </c>
      <c r="T102">
        <f t="shared" si="5"/>
        <v>61953</v>
      </c>
    </row>
    <row r="103" spans="1:20" ht="12.75">
      <c r="A103" s="68" t="str">
        <f t="shared" si="3"/>
        <v>85 15402</v>
      </c>
      <c r="B103" s="101" t="s">
        <v>100</v>
      </c>
      <c r="C103" s="101" t="s">
        <v>157</v>
      </c>
      <c r="D103" s="101" t="s">
        <v>17</v>
      </c>
      <c r="E103" s="101" t="s">
        <v>21</v>
      </c>
      <c r="F103" s="101"/>
      <c r="G103" s="101" t="s">
        <v>454</v>
      </c>
      <c r="H103" s="101"/>
      <c r="I103" s="101"/>
      <c r="J103" s="101"/>
      <c r="K103" s="101" t="s">
        <v>16</v>
      </c>
      <c r="L103" s="101" t="s">
        <v>383</v>
      </c>
      <c r="M103" s="102"/>
      <c r="N103" s="103" t="s">
        <v>51</v>
      </c>
      <c r="O103" s="104"/>
      <c r="P103" s="102"/>
      <c r="Q103" s="101"/>
      <c r="R103" s="101" t="s">
        <v>77</v>
      </c>
      <c r="S103">
        <f t="shared" si="4"/>
        <v>85</v>
      </c>
      <c r="T103">
        <f t="shared" si="5"/>
        <v>15402</v>
      </c>
    </row>
    <row r="104" spans="1:20" ht="12.75">
      <c r="A104" s="68" t="str">
        <f t="shared" si="3"/>
        <v>5 90150</v>
      </c>
      <c r="B104" s="89" t="s">
        <v>107</v>
      </c>
      <c r="C104" s="90" t="s">
        <v>158</v>
      </c>
      <c r="D104" s="91" t="s">
        <v>22</v>
      </c>
      <c r="E104" s="91" t="s">
        <v>21</v>
      </c>
      <c r="F104" s="93"/>
      <c r="G104" s="93" t="s">
        <v>454</v>
      </c>
      <c r="H104" s="94"/>
      <c r="I104" s="91"/>
      <c r="J104" s="91"/>
      <c r="K104" s="87" t="s">
        <v>16</v>
      </c>
      <c r="L104" s="91" t="s">
        <v>384</v>
      </c>
      <c r="M104" s="91"/>
      <c r="N104" s="91" t="s">
        <v>27</v>
      </c>
      <c r="O104" s="91"/>
      <c r="P104" s="91"/>
      <c r="Q104" s="91"/>
      <c r="R104" s="89" t="s">
        <v>77</v>
      </c>
      <c r="S104">
        <f t="shared" si="4"/>
        <v>5</v>
      </c>
      <c r="T104">
        <f t="shared" si="5"/>
        <v>90150</v>
      </c>
    </row>
    <row r="105" spans="1:20" ht="12.75">
      <c r="A105" s="68" t="str">
        <f t="shared" si="3"/>
        <v>9 98268</v>
      </c>
      <c r="B105" s="74" t="s">
        <v>73</v>
      </c>
      <c r="C105" s="74" t="s">
        <v>159</v>
      </c>
      <c r="D105" s="75" t="s">
        <v>17</v>
      </c>
      <c r="E105" s="75" t="s">
        <v>24</v>
      </c>
      <c r="F105" s="76"/>
      <c r="G105" s="76">
        <v>3</v>
      </c>
      <c r="H105" s="74"/>
      <c r="I105" s="77"/>
      <c r="J105" s="75"/>
      <c r="K105" s="74" t="s">
        <v>22</v>
      </c>
      <c r="L105" s="75" t="s">
        <v>385</v>
      </c>
      <c r="M105" s="75"/>
      <c r="N105" s="75" t="s">
        <v>23</v>
      </c>
      <c r="O105" s="75"/>
      <c r="P105" s="75"/>
      <c r="Q105" s="75"/>
      <c r="R105" s="78"/>
      <c r="S105">
        <f t="shared" si="4"/>
        <v>9</v>
      </c>
      <c r="T105">
        <f t="shared" si="5"/>
        <v>98268</v>
      </c>
    </row>
    <row r="106" spans="1:20" ht="12.75">
      <c r="A106" s="68" t="str">
        <f t="shared" si="3"/>
        <v>5 90151</v>
      </c>
      <c r="B106" s="74" t="s">
        <v>107</v>
      </c>
      <c r="C106" s="74" t="s">
        <v>160</v>
      </c>
      <c r="D106" s="75" t="s">
        <v>17</v>
      </c>
      <c r="E106" s="75" t="s">
        <v>21</v>
      </c>
      <c r="F106" s="76"/>
      <c r="G106" s="76" t="s">
        <v>454</v>
      </c>
      <c r="H106" s="74"/>
      <c r="I106" s="77"/>
      <c r="J106" s="75"/>
      <c r="K106" s="74" t="s">
        <v>16</v>
      </c>
      <c r="L106" s="75" t="s">
        <v>386</v>
      </c>
      <c r="M106" s="75"/>
      <c r="N106" s="75" t="s">
        <v>27</v>
      </c>
      <c r="O106" s="75"/>
      <c r="P106" s="75"/>
      <c r="Q106" s="75"/>
      <c r="R106" s="78" t="s">
        <v>77</v>
      </c>
      <c r="S106">
        <f t="shared" si="4"/>
        <v>5</v>
      </c>
      <c r="T106">
        <f t="shared" si="5"/>
        <v>90151</v>
      </c>
    </row>
    <row r="107" spans="1:20" ht="12.75">
      <c r="A107" s="68" t="str">
        <f t="shared" si="3"/>
        <v>92 69894</v>
      </c>
      <c r="B107" s="74" t="s">
        <v>118</v>
      </c>
      <c r="C107" s="74" t="s">
        <v>161</v>
      </c>
      <c r="D107" s="75" t="s">
        <v>17</v>
      </c>
      <c r="E107" s="75" t="s">
        <v>21</v>
      </c>
      <c r="F107" s="76"/>
      <c r="G107" s="76" t="s">
        <v>454</v>
      </c>
      <c r="H107" s="74"/>
      <c r="I107" s="77"/>
      <c r="J107" s="75"/>
      <c r="K107" s="74" t="s">
        <v>22</v>
      </c>
      <c r="L107" s="75" t="s">
        <v>387</v>
      </c>
      <c r="M107" s="75"/>
      <c r="N107" s="75" t="s">
        <v>27</v>
      </c>
      <c r="O107" s="75"/>
      <c r="P107" s="75"/>
      <c r="Q107" s="75"/>
      <c r="R107" s="78"/>
      <c r="S107">
        <f t="shared" si="4"/>
        <v>92</v>
      </c>
      <c r="T107">
        <f t="shared" si="5"/>
        <v>69894</v>
      </c>
    </row>
    <row r="108" spans="1:20" ht="12.75">
      <c r="A108" s="68" t="str">
        <f t="shared" si="3"/>
        <v>98 61459</v>
      </c>
      <c r="B108" s="89" t="s">
        <v>90</v>
      </c>
      <c r="C108" s="90" t="s">
        <v>162</v>
      </c>
      <c r="D108" s="91" t="s">
        <v>17</v>
      </c>
      <c r="E108" s="91" t="s">
        <v>24</v>
      </c>
      <c r="F108" s="86"/>
      <c r="G108" s="93">
        <v>30</v>
      </c>
      <c r="H108" s="94"/>
      <c r="I108" s="91"/>
      <c r="J108" s="91"/>
      <c r="K108" s="87" t="s">
        <v>16</v>
      </c>
      <c r="L108" s="91" t="s">
        <v>388</v>
      </c>
      <c r="M108" s="91"/>
      <c r="N108" s="91" t="s">
        <v>18</v>
      </c>
      <c r="O108" s="91"/>
      <c r="P108" s="91"/>
      <c r="Q108" s="91"/>
      <c r="R108" s="89"/>
      <c r="S108">
        <f t="shared" si="4"/>
        <v>98</v>
      </c>
      <c r="T108">
        <f t="shared" si="5"/>
        <v>61459</v>
      </c>
    </row>
    <row r="109" spans="1:20" ht="12.75">
      <c r="A109" s="68" t="str">
        <f t="shared" si="3"/>
        <v>98 61387</v>
      </c>
      <c r="B109" s="74" t="s">
        <v>90</v>
      </c>
      <c r="C109" s="74" t="s">
        <v>163</v>
      </c>
      <c r="D109" s="75" t="s">
        <v>22</v>
      </c>
      <c r="E109" s="75" t="s">
        <v>21</v>
      </c>
      <c r="F109" s="76"/>
      <c r="G109" s="76" t="s">
        <v>454</v>
      </c>
      <c r="H109" s="74"/>
      <c r="I109" s="77"/>
      <c r="J109" s="75"/>
      <c r="K109" s="74" t="s">
        <v>22</v>
      </c>
      <c r="L109" s="75" t="s">
        <v>389</v>
      </c>
      <c r="M109" s="75"/>
      <c r="N109" s="75" t="s">
        <v>27</v>
      </c>
      <c r="O109" s="75"/>
      <c r="P109" s="75"/>
      <c r="Q109" s="75"/>
      <c r="R109" s="78"/>
      <c r="S109">
        <f t="shared" si="4"/>
        <v>98</v>
      </c>
      <c r="T109">
        <f t="shared" si="5"/>
        <v>61387</v>
      </c>
    </row>
    <row r="110" spans="1:20" ht="12.75">
      <c r="A110" s="68" t="str">
        <f t="shared" si="3"/>
        <v>2 64439</v>
      </c>
      <c r="B110" s="74" t="s">
        <v>80</v>
      </c>
      <c r="C110" s="74" t="s">
        <v>292</v>
      </c>
      <c r="D110" s="75" t="s">
        <v>17</v>
      </c>
      <c r="E110" s="75" t="s">
        <v>19</v>
      </c>
      <c r="F110" s="76"/>
      <c r="G110" s="76" t="s">
        <v>454</v>
      </c>
      <c r="H110" s="74"/>
      <c r="I110" s="77"/>
      <c r="J110" s="75"/>
      <c r="K110" s="74" t="s">
        <v>22</v>
      </c>
      <c r="L110" s="75" t="s">
        <v>390</v>
      </c>
      <c r="M110" s="75"/>
      <c r="N110" s="75" t="s">
        <v>25</v>
      </c>
      <c r="O110" s="75"/>
      <c r="P110" s="75"/>
      <c r="Q110" s="75"/>
      <c r="R110" s="78"/>
      <c r="S110">
        <f t="shared" si="4"/>
        <v>2</v>
      </c>
      <c r="T110">
        <f t="shared" si="5"/>
        <v>64439</v>
      </c>
    </row>
    <row r="111" spans="1:20" ht="12.75">
      <c r="A111" s="68" t="str">
        <f t="shared" si="3"/>
        <v>2 64274</v>
      </c>
      <c r="B111" s="74" t="s">
        <v>80</v>
      </c>
      <c r="C111" s="74" t="s">
        <v>164</v>
      </c>
      <c r="D111" s="75" t="s">
        <v>17</v>
      </c>
      <c r="E111" s="75" t="s">
        <v>21</v>
      </c>
      <c r="F111" s="76"/>
      <c r="G111" s="76" t="s">
        <v>454</v>
      </c>
      <c r="H111" s="74"/>
      <c r="I111" s="77"/>
      <c r="J111" s="75"/>
      <c r="K111" s="74" t="s">
        <v>22</v>
      </c>
      <c r="L111" s="75" t="s">
        <v>256</v>
      </c>
      <c r="M111" s="75"/>
      <c r="N111" s="75" t="s">
        <v>26</v>
      </c>
      <c r="O111" s="75"/>
      <c r="P111" s="75"/>
      <c r="Q111" s="75"/>
      <c r="R111" s="78"/>
      <c r="S111">
        <f t="shared" si="4"/>
        <v>2</v>
      </c>
      <c r="T111">
        <f t="shared" si="5"/>
        <v>64274</v>
      </c>
    </row>
    <row r="112" spans="1:20" ht="12.75">
      <c r="A112" s="68" t="str">
        <f t="shared" si="3"/>
        <v>94 73496</v>
      </c>
      <c r="B112" s="101" t="s">
        <v>132</v>
      </c>
      <c r="C112" s="101" t="s">
        <v>165</v>
      </c>
      <c r="D112" s="101" t="s">
        <v>17</v>
      </c>
      <c r="E112" s="101" t="s">
        <v>21</v>
      </c>
      <c r="F112" s="101"/>
      <c r="G112" s="101" t="s">
        <v>454</v>
      </c>
      <c r="H112" s="101"/>
      <c r="I112" s="101"/>
      <c r="J112" s="101"/>
      <c r="K112" s="101" t="s">
        <v>16</v>
      </c>
      <c r="L112" s="101" t="s">
        <v>391</v>
      </c>
      <c r="M112" s="102"/>
      <c r="N112" s="103" t="s">
        <v>234</v>
      </c>
      <c r="O112" s="104"/>
      <c r="P112" s="102"/>
      <c r="Q112" s="101"/>
      <c r="R112" s="101" t="s">
        <v>77</v>
      </c>
      <c r="S112">
        <f t="shared" si="4"/>
        <v>94</v>
      </c>
      <c r="T112">
        <f t="shared" si="5"/>
        <v>73496</v>
      </c>
    </row>
    <row r="113" spans="1:20" ht="12.75">
      <c r="A113" s="68" t="str">
        <f t="shared" si="3"/>
        <v>0 60201</v>
      </c>
      <c r="B113" s="83" t="s">
        <v>112</v>
      </c>
      <c r="C113" s="83" t="s">
        <v>166</v>
      </c>
      <c r="D113" s="75" t="s">
        <v>22</v>
      </c>
      <c r="E113" s="75" t="s">
        <v>24</v>
      </c>
      <c r="F113" s="76"/>
      <c r="G113" s="76">
        <v>0</v>
      </c>
      <c r="H113" s="74"/>
      <c r="I113" s="77"/>
      <c r="J113" s="75"/>
      <c r="K113" s="74" t="s">
        <v>16</v>
      </c>
      <c r="L113" s="75" t="s">
        <v>392</v>
      </c>
      <c r="M113" s="75"/>
      <c r="N113" s="75" t="s">
        <v>18</v>
      </c>
      <c r="O113" s="97"/>
      <c r="P113" s="97"/>
      <c r="Q113" s="97"/>
      <c r="R113" s="98"/>
      <c r="S113">
        <f t="shared" si="4"/>
        <v>0</v>
      </c>
      <c r="T113">
        <f t="shared" si="5"/>
        <v>60201</v>
      </c>
    </row>
    <row r="114" spans="1:20" ht="12.75">
      <c r="A114" s="68" t="str">
        <f t="shared" si="3"/>
        <v>2 63342</v>
      </c>
      <c r="B114" s="89" t="s">
        <v>80</v>
      </c>
      <c r="C114" s="90" t="s">
        <v>167</v>
      </c>
      <c r="D114" s="91" t="s">
        <v>17</v>
      </c>
      <c r="E114" s="91" t="s">
        <v>21</v>
      </c>
      <c r="F114" s="93"/>
      <c r="G114" s="93" t="s">
        <v>454</v>
      </c>
      <c r="H114" s="94"/>
      <c r="I114" s="91"/>
      <c r="J114" s="91"/>
      <c r="K114" s="87" t="s">
        <v>22</v>
      </c>
      <c r="L114" s="91" t="s">
        <v>393</v>
      </c>
      <c r="M114" s="91"/>
      <c r="N114" s="91" t="s">
        <v>234</v>
      </c>
      <c r="O114" s="91"/>
      <c r="P114" s="91"/>
      <c r="Q114" s="91"/>
      <c r="R114" s="89"/>
      <c r="S114">
        <f t="shared" si="4"/>
        <v>2</v>
      </c>
      <c r="T114">
        <f t="shared" si="5"/>
        <v>63342</v>
      </c>
    </row>
    <row r="115" spans="1:20" ht="12.75">
      <c r="A115" s="68" t="str">
        <f t="shared" si="3"/>
        <v>85 28259</v>
      </c>
      <c r="B115" s="101" t="s">
        <v>100</v>
      </c>
      <c r="C115" s="101" t="s">
        <v>168</v>
      </c>
      <c r="D115" s="101" t="s">
        <v>17</v>
      </c>
      <c r="E115" s="101" t="s">
        <v>21</v>
      </c>
      <c r="F115" s="101"/>
      <c r="G115" s="101" t="s">
        <v>454</v>
      </c>
      <c r="H115" s="101"/>
      <c r="I115" s="101"/>
      <c r="J115" s="101"/>
      <c r="K115" s="101" t="s">
        <v>16</v>
      </c>
      <c r="L115" s="101" t="s">
        <v>394</v>
      </c>
      <c r="M115" s="102"/>
      <c r="N115" s="103" t="s">
        <v>27</v>
      </c>
      <c r="O115" s="104"/>
      <c r="P115" s="102"/>
      <c r="Q115" s="101"/>
      <c r="R115" s="101"/>
      <c r="S115">
        <f t="shared" si="4"/>
        <v>85</v>
      </c>
      <c r="T115">
        <f t="shared" si="5"/>
        <v>28259</v>
      </c>
    </row>
    <row r="116" spans="1:20" ht="12.75">
      <c r="A116" s="68" t="str">
        <f t="shared" si="3"/>
        <v>12 103186</v>
      </c>
      <c r="B116" s="101" t="s">
        <v>45</v>
      </c>
      <c r="C116" s="101" t="s">
        <v>169</v>
      </c>
      <c r="D116" s="101" t="s">
        <v>17</v>
      </c>
      <c r="E116" s="101" t="s">
        <v>24</v>
      </c>
      <c r="F116" s="101"/>
      <c r="G116" s="101">
        <v>1</v>
      </c>
      <c r="H116" s="101"/>
      <c r="I116" s="101"/>
      <c r="J116" s="101"/>
      <c r="K116" s="101" t="s">
        <v>22</v>
      </c>
      <c r="L116" s="101" t="s">
        <v>395</v>
      </c>
      <c r="M116" s="102"/>
      <c r="N116" s="103" t="s">
        <v>26</v>
      </c>
      <c r="O116" s="104"/>
      <c r="P116" s="102"/>
      <c r="Q116" s="101"/>
      <c r="R116" s="101"/>
      <c r="S116">
        <f t="shared" si="4"/>
        <v>12</v>
      </c>
      <c r="T116">
        <f t="shared" si="5"/>
        <v>103186</v>
      </c>
    </row>
    <row r="117" spans="1:20" ht="12.75">
      <c r="A117" s="68" t="str">
        <f t="shared" si="3"/>
        <v>15 108300</v>
      </c>
      <c r="B117" s="74" t="s">
        <v>58</v>
      </c>
      <c r="C117" s="74" t="s">
        <v>170</v>
      </c>
      <c r="D117" s="75" t="s">
        <v>17</v>
      </c>
      <c r="E117" s="75" t="s">
        <v>24</v>
      </c>
      <c r="F117" s="76"/>
      <c r="G117" s="76">
        <v>8</v>
      </c>
      <c r="H117" s="74"/>
      <c r="I117" s="77"/>
      <c r="J117" s="75"/>
      <c r="K117" s="74" t="s">
        <v>22</v>
      </c>
      <c r="L117" s="75" t="s">
        <v>396</v>
      </c>
      <c r="M117" s="75"/>
      <c r="N117" s="75" t="s">
        <v>20</v>
      </c>
      <c r="O117" s="75"/>
      <c r="P117" s="75"/>
      <c r="Q117" s="75"/>
      <c r="R117" s="78"/>
      <c r="S117">
        <f t="shared" si="4"/>
        <v>15</v>
      </c>
      <c r="T117">
        <f t="shared" si="5"/>
        <v>108300</v>
      </c>
    </row>
    <row r="118" spans="1:20" ht="12.75">
      <c r="A118" s="68" t="str">
        <f t="shared" si="3"/>
        <v>13 105373</v>
      </c>
      <c r="B118" s="101" t="s">
        <v>56</v>
      </c>
      <c r="C118" s="101" t="s">
        <v>171</v>
      </c>
      <c r="D118" s="101" t="s">
        <v>22</v>
      </c>
      <c r="E118" s="101" t="s">
        <v>21</v>
      </c>
      <c r="F118" s="101"/>
      <c r="G118" s="101" t="s">
        <v>454</v>
      </c>
      <c r="H118" s="101"/>
      <c r="I118" s="101"/>
      <c r="J118" s="101"/>
      <c r="K118" s="101" t="s">
        <v>22</v>
      </c>
      <c r="L118" s="101" t="s">
        <v>397</v>
      </c>
      <c r="M118" s="102"/>
      <c r="N118" s="103" t="s">
        <v>234</v>
      </c>
      <c r="O118" s="104"/>
      <c r="P118" s="102"/>
      <c r="Q118" s="101"/>
      <c r="R118" s="101" t="s">
        <v>77</v>
      </c>
      <c r="S118">
        <f t="shared" si="4"/>
        <v>13</v>
      </c>
      <c r="T118">
        <f t="shared" si="5"/>
        <v>105373</v>
      </c>
    </row>
    <row r="119" spans="1:20" ht="12.75">
      <c r="A119" s="68" t="str">
        <f t="shared" si="3"/>
        <v>88 56804</v>
      </c>
      <c r="B119" s="101" t="s">
        <v>96</v>
      </c>
      <c r="C119" s="101" t="s">
        <v>172</v>
      </c>
      <c r="D119" s="101" t="s">
        <v>17</v>
      </c>
      <c r="E119" s="101" t="s">
        <v>21</v>
      </c>
      <c r="F119" s="101"/>
      <c r="G119" s="101" t="s">
        <v>454</v>
      </c>
      <c r="H119" s="101"/>
      <c r="I119" s="101"/>
      <c r="J119" s="101"/>
      <c r="K119" s="101" t="s">
        <v>22</v>
      </c>
      <c r="L119" s="101" t="s">
        <v>255</v>
      </c>
      <c r="M119" s="102"/>
      <c r="N119" s="103" t="s">
        <v>18</v>
      </c>
      <c r="O119" s="104"/>
      <c r="P119" s="102"/>
      <c r="Q119" s="101"/>
      <c r="R119" s="101"/>
      <c r="S119">
        <f t="shared" si="4"/>
        <v>88</v>
      </c>
      <c r="T119">
        <f t="shared" si="5"/>
        <v>56804</v>
      </c>
    </row>
    <row r="120" spans="1:20" ht="12.75">
      <c r="A120" s="68" t="str">
        <f t="shared" si="3"/>
        <v>5 88415</v>
      </c>
      <c r="B120" s="74" t="s">
        <v>107</v>
      </c>
      <c r="C120" s="74" t="s">
        <v>293</v>
      </c>
      <c r="D120" s="75" t="s">
        <v>17</v>
      </c>
      <c r="E120" s="75" t="s">
        <v>19</v>
      </c>
      <c r="F120" s="76"/>
      <c r="G120" s="76" t="s">
        <v>454</v>
      </c>
      <c r="H120" s="74"/>
      <c r="I120" s="77"/>
      <c r="J120" s="75"/>
      <c r="K120" s="74" t="s">
        <v>16</v>
      </c>
      <c r="L120" s="75" t="s">
        <v>398</v>
      </c>
      <c r="M120" s="75"/>
      <c r="N120" s="75" t="s">
        <v>18</v>
      </c>
      <c r="O120" s="75"/>
      <c r="P120" s="75"/>
      <c r="Q120" s="75"/>
      <c r="R120" s="78"/>
      <c r="S120">
        <f t="shared" si="4"/>
        <v>5</v>
      </c>
      <c r="T120">
        <f t="shared" si="5"/>
        <v>88415</v>
      </c>
    </row>
    <row r="121" spans="1:20" ht="12.75">
      <c r="A121" s="68" t="str">
        <f t="shared" si="3"/>
        <v>14 106921</v>
      </c>
      <c r="B121" s="101" t="s">
        <v>57</v>
      </c>
      <c r="C121" s="101" t="s">
        <v>173</v>
      </c>
      <c r="D121" s="101" t="s">
        <v>17</v>
      </c>
      <c r="E121" s="101" t="s">
        <v>19</v>
      </c>
      <c r="F121" s="101"/>
      <c r="G121" s="101" t="s">
        <v>454</v>
      </c>
      <c r="H121" s="101"/>
      <c r="I121" s="101"/>
      <c r="J121" s="101"/>
      <c r="K121" s="101" t="s">
        <v>22</v>
      </c>
      <c r="L121" s="101" t="s">
        <v>399</v>
      </c>
      <c r="M121" s="102"/>
      <c r="N121" s="103" t="s">
        <v>23</v>
      </c>
      <c r="O121" s="104"/>
      <c r="P121" s="102"/>
      <c r="Q121" s="101"/>
      <c r="R121" s="101"/>
      <c r="S121">
        <f t="shared" si="4"/>
        <v>14</v>
      </c>
      <c r="T121">
        <f t="shared" si="5"/>
        <v>106921</v>
      </c>
    </row>
    <row r="122" spans="1:20" ht="12.75">
      <c r="A122" s="68" t="str">
        <f t="shared" si="3"/>
        <v>89 58577</v>
      </c>
      <c r="B122" s="74" t="s">
        <v>127</v>
      </c>
      <c r="C122" s="74" t="s">
        <v>274</v>
      </c>
      <c r="D122" s="75" t="s">
        <v>22</v>
      </c>
      <c r="E122" s="75" t="s">
        <v>19</v>
      </c>
      <c r="F122" s="76"/>
      <c r="G122" s="76" t="s">
        <v>454</v>
      </c>
      <c r="H122" s="74"/>
      <c r="I122" s="77"/>
      <c r="J122" s="75"/>
      <c r="K122" s="74" t="s">
        <v>22</v>
      </c>
      <c r="L122" s="75" t="s">
        <v>400</v>
      </c>
      <c r="M122" s="75"/>
      <c r="N122" s="75" t="s">
        <v>27</v>
      </c>
      <c r="O122" s="75"/>
      <c r="P122" s="75"/>
      <c r="Q122" s="75"/>
      <c r="R122" s="78"/>
      <c r="S122">
        <f t="shared" si="4"/>
        <v>89</v>
      </c>
      <c r="T122">
        <f t="shared" si="5"/>
        <v>58577</v>
      </c>
    </row>
    <row r="123" spans="1:20" ht="12.75">
      <c r="A123" s="68" t="str">
        <f t="shared" si="3"/>
        <v>96 83760</v>
      </c>
      <c r="B123" s="74" t="s">
        <v>174</v>
      </c>
      <c r="C123" s="74" t="s">
        <v>175</v>
      </c>
      <c r="D123" s="75" t="s">
        <v>17</v>
      </c>
      <c r="E123" s="75" t="s">
        <v>21</v>
      </c>
      <c r="F123" s="76"/>
      <c r="G123" s="76" t="s">
        <v>454</v>
      </c>
      <c r="H123" s="74"/>
      <c r="I123" s="77"/>
      <c r="J123" s="75"/>
      <c r="K123" s="74" t="s">
        <v>16</v>
      </c>
      <c r="L123" s="75" t="s">
        <v>401</v>
      </c>
      <c r="M123" s="75"/>
      <c r="N123" s="75" t="s">
        <v>18</v>
      </c>
      <c r="O123" s="75"/>
      <c r="P123" s="75"/>
      <c r="Q123" s="75"/>
      <c r="R123" s="78"/>
      <c r="S123">
        <f t="shared" si="4"/>
        <v>96</v>
      </c>
      <c r="T123">
        <f t="shared" si="5"/>
        <v>83760</v>
      </c>
    </row>
    <row r="124" spans="1:20" ht="12.75">
      <c r="A124" s="68" t="str">
        <f t="shared" si="3"/>
        <v>87 53080</v>
      </c>
      <c r="B124" s="101" t="s">
        <v>42</v>
      </c>
      <c r="C124" s="101" t="s">
        <v>177</v>
      </c>
      <c r="D124" s="101" t="s">
        <v>17</v>
      </c>
      <c r="E124" s="101" t="s">
        <v>19</v>
      </c>
      <c r="F124" s="101"/>
      <c r="G124" s="101" t="s">
        <v>454</v>
      </c>
      <c r="H124" s="101"/>
      <c r="I124" s="101"/>
      <c r="J124" s="101"/>
      <c r="K124" s="101" t="s">
        <v>22</v>
      </c>
      <c r="L124" s="101" t="s">
        <v>402</v>
      </c>
      <c r="M124" s="102"/>
      <c r="N124" s="103" t="s">
        <v>18</v>
      </c>
      <c r="O124" s="104"/>
      <c r="P124" s="102"/>
      <c r="Q124" s="101"/>
      <c r="R124" s="101"/>
      <c r="S124">
        <f t="shared" si="4"/>
        <v>87</v>
      </c>
      <c r="T124">
        <f t="shared" si="5"/>
        <v>53080</v>
      </c>
    </row>
    <row r="125" spans="1:20" ht="12.75">
      <c r="A125" s="68" t="str">
        <f t="shared" si="3"/>
        <v>8 96722</v>
      </c>
      <c r="B125" s="74" t="s">
        <v>176</v>
      </c>
      <c r="C125" s="74" t="s">
        <v>294</v>
      </c>
      <c r="D125" s="75" t="s">
        <v>22</v>
      </c>
      <c r="E125" s="75" t="s">
        <v>19</v>
      </c>
      <c r="F125" s="76"/>
      <c r="G125" s="76" t="s">
        <v>454</v>
      </c>
      <c r="H125" s="74"/>
      <c r="I125" s="77"/>
      <c r="J125" s="75"/>
      <c r="K125" s="74" t="s">
        <v>16</v>
      </c>
      <c r="L125" s="75" t="s">
        <v>403</v>
      </c>
      <c r="M125" s="75"/>
      <c r="N125" s="75" t="s">
        <v>27</v>
      </c>
      <c r="O125" s="75"/>
      <c r="P125" s="75"/>
      <c r="Q125" s="75"/>
      <c r="R125" s="78" t="s">
        <v>77</v>
      </c>
      <c r="S125">
        <f t="shared" si="4"/>
        <v>8</v>
      </c>
      <c r="T125">
        <f t="shared" si="5"/>
        <v>96722</v>
      </c>
    </row>
    <row r="126" spans="1:20" ht="12.75">
      <c r="A126" s="68" t="str">
        <f t="shared" si="3"/>
        <v>91 64175</v>
      </c>
      <c r="B126" s="74" t="s">
        <v>40</v>
      </c>
      <c r="C126" s="74" t="s">
        <v>54</v>
      </c>
      <c r="D126" s="75" t="s">
        <v>22</v>
      </c>
      <c r="E126" s="75" t="s">
        <v>21</v>
      </c>
      <c r="F126" s="76"/>
      <c r="G126" s="76" t="s">
        <v>454</v>
      </c>
      <c r="H126" s="74"/>
      <c r="I126" s="77"/>
      <c r="J126" s="75"/>
      <c r="K126" s="74" t="s">
        <v>22</v>
      </c>
      <c r="L126" s="75" t="s">
        <v>259</v>
      </c>
      <c r="M126" s="75"/>
      <c r="N126" s="75" t="s">
        <v>27</v>
      </c>
      <c r="O126" s="75"/>
      <c r="P126" s="75"/>
      <c r="Q126" s="75"/>
      <c r="R126" s="78"/>
      <c r="S126">
        <f t="shared" si="4"/>
        <v>91</v>
      </c>
      <c r="T126">
        <f t="shared" si="5"/>
        <v>64175</v>
      </c>
    </row>
    <row r="127" spans="1:20" ht="12.75">
      <c r="A127" s="68" t="str">
        <f t="shared" si="3"/>
        <v>99 61778</v>
      </c>
      <c r="B127" s="89" t="s">
        <v>122</v>
      </c>
      <c r="C127" s="90" t="s">
        <v>178</v>
      </c>
      <c r="D127" s="91" t="s">
        <v>17</v>
      </c>
      <c r="E127" s="91" t="s">
        <v>24</v>
      </c>
      <c r="F127" s="93"/>
      <c r="G127" s="93">
        <v>20</v>
      </c>
      <c r="H127" s="94"/>
      <c r="I127" s="91"/>
      <c r="J127" s="91"/>
      <c r="K127" s="87" t="s">
        <v>22</v>
      </c>
      <c r="L127" s="91" t="s">
        <v>68</v>
      </c>
      <c r="M127" s="91"/>
      <c r="N127" s="91" t="s">
        <v>18</v>
      </c>
      <c r="O127" s="91"/>
      <c r="P127" s="91"/>
      <c r="Q127" s="91"/>
      <c r="R127" s="89"/>
      <c r="S127">
        <f t="shared" si="4"/>
        <v>99</v>
      </c>
      <c r="T127">
        <f t="shared" si="5"/>
        <v>61778</v>
      </c>
    </row>
    <row r="128" spans="1:20" ht="12.75">
      <c r="A128" s="68" t="str">
        <f t="shared" si="3"/>
        <v>9 98595</v>
      </c>
      <c r="B128" s="74" t="s">
        <v>73</v>
      </c>
      <c r="C128" s="74" t="s">
        <v>295</v>
      </c>
      <c r="D128" s="75" t="s">
        <v>17</v>
      </c>
      <c r="E128" s="75" t="s">
        <v>19</v>
      </c>
      <c r="F128" s="76"/>
      <c r="G128" s="76" t="s">
        <v>454</v>
      </c>
      <c r="H128" s="74"/>
      <c r="I128" s="77"/>
      <c r="J128" s="75"/>
      <c r="K128" s="74" t="s">
        <v>22</v>
      </c>
      <c r="L128" s="75" t="s">
        <v>404</v>
      </c>
      <c r="M128" s="75"/>
      <c r="N128" s="75" t="s">
        <v>25</v>
      </c>
      <c r="O128" s="75"/>
      <c r="P128" s="75"/>
      <c r="Q128" s="75"/>
      <c r="R128" s="78"/>
      <c r="S128">
        <f t="shared" si="4"/>
        <v>9</v>
      </c>
      <c r="T128">
        <f t="shared" si="5"/>
        <v>98595</v>
      </c>
    </row>
    <row r="129" spans="1:20" ht="12.75">
      <c r="A129" s="68" t="str">
        <f t="shared" si="3"/>
        <v>99 61779</v>
      </c>
      <c r="B129" s="89" t="s">
        <v>122</v>
      </c>
      <c r="C129" s="90" t="s">
        <v>179</v>
      </c>
      <c r="D129" s="91" t="s">
        <v>22</v>
      </c>
      <c r="E129" s="91" t="s">
        <v>24</v>
      </c>
      <c r="F129" s="93"/>
      <c r="G129" s="93">
        <v>18</v>
      </c>
      <c r="H129" s="94"/>
      <c r="I129" s="91"/>
      <c r="J129" s="91"/>
      <c r="K129" s="87" t="s">
        <v>22</v>
      </c>
      <c r="L129" s="91" t="s">
        <v>64</v>
      </c>
      <c r="M129" s="91"/>
      <c r="N129" s="91" t="s">
        <v>18</v>
      </c>
      <c r="O129" s="91"/>
      <c r="P129" s="91"/>
      <c r="Q129" s="91"/>
      <c r="R129" s="89"/>
      <c r="S129">
        <f t="shared" si="4"/>
        <v>99</v>
      </c>
      <c r="T129">
        <f t="shared" si="5"/>
        <v>61779</v>
      </c>
    </row>
    <row r="130" spans="1:20" ht="12.75">
      <c r="A130" s="68" t="str">
        <f t="shared" si="3"/>
        <v>10 99377</v>
      </c>
      <c r="B130" s="74" t="s">
        <v>41</v>
      </c>
      <c r="C130" s="74" t="s">
        <v>180</v>
      </c>
      <c r="D130" s="75" t="s">
        <v>22</v>
      </c>
      <c r="E130" s="75" t="s">
        <v>21</v>
      </c>
      <c r="F130" s="76"/>
      <c r="G130" s="76" t="s">
        <v>454</v>
      </c>
      <c r="H130" s="74"/>
      <c r="I130" s="77"/>
      <c r="J130" s="75"/>
      <c r="K130" s="74" t="s">
        <v>16</v>
      </c>
      <c r="L130" s="75" t="s">
        <v>405</v>
      </c>
      <c r="M130" s="75"/>
      <c r="N130" s="75" t="s">
        <v>18</v>
      </c>
      <c r="O130" s="75"/>
      <c r="P130" s="75"/>
      <c r="Q130" s="75"/>
      <c r="R130" s="78" t="s">
        <v>77</v>
      </c>
      <c r="S130">
        <f t="shared" si="4"/>
        <v>10</v>
      </c>
      <c r="T130">
        <f t="shared" si="5"/>
        <v>99377</v>
      </c>
    </row>
    <row r="131" spans="1:20" ht="12.75">
      <c r="A131" s="68" t="str">
        <f t="shared" si="3"/>
        <v>12 104086</v>
      </c>
      <c r="B131" s="74" t="s">
        <v>45</v>
      </c>
      <c r="C131" s="74" t="s">
        <v>182</v>
      </c>
      <c r="D131" s="75" t="s">
        <v>22</v>
      </c>
      <c r="E131" s="75" t="s">
        <v>21</v>
      </c>
      <c r="F131" s="76"/>
      <c r="G131" s="76" t="s">
        <v>454</v>
      </c>
      <c r="H131" s="74"/>
      <c r="I131" s="77"/>
      <c r="J131" s="75"/>
      <c r="K131" s="74" t="s">
        <v>22</v>
      </c>
      <c r="L131" s="75" t="s">
        <v>406</v>
      </c>
      <c r="M131" s="75"/>
      <c r="N131" s="75" t="s">
        <v>234</v>
      </c>
      <c r="O131" s="75"/>
      <c r="P131" s="75"/>
      <c r="Q131" s="75"/>
      <c r="R131" s="78" t="s">
        <v>77</v>
      </c>
      <c r="S131">
        <f t="shared" si="4"/>
        <v>12</v>
      </c>
      <c r="T131">
        <f t="shared" si="5"/>
        <v>104086</v>
      </c>
    </row>
    <row r="132" spans="1:20" ht="12.75">
      <c r="A132" s="68" t="str">
        <f t="shared" si="3"/>
        <v>14 106648</v>
      </c>
      <c r="B132" s="74" t="s">
        <v>57</v>
      </c>
      <c r="C132" s="74" t="s">
        <v>183</v>
      </c>
      <c r="D132" s="75" t="s">
        <v>17</v>
      </c>
      <c r="E132" s="75" t="s">
        <v>24</v>
      </c>
      <c r="F132" s="76"/>
      <c r="G132" s="76">
        <v>8</v>
      </c>
      <c r="H132" s="74"/>
      <c r="I132" s="77"/>
      <c r="J132" s="75"/>
      <c r="K132" s="74" t="s">
        <v>22</v>
      </c>
      <c r="L132" s="75" t="s">
        <v>407</v>
      </c>
      <c r="M132" s="75"/>
      <c r="N132" s="75" t="s">
        <v>234</v>
      </c>
      <c r="O132" s="75"/>
      <c r="P132" s="75"/>
      <c r="Q132" s="75"/>
      <c r="R132" s="78" t="s">
        <v>77</v>
      </c>
      <c r="S132">
        <f t="shared" si="4"/>
        <v>14</v>
      </c>
      <c r="T132">
        <f t="shared" si="5"/>
        <v>106648</v>
      </c>
    </row>
    <row r="133" spans="1:20" ht="12.75">
      <c r="A133" s="68" t="str">
        <f aca="true" t="shared" si="6" ref="A133:A186">S133&amp;" "&amp;T133</f>
        <v>2 63424</v>
      </c>
      <c r="B133" s="74" t="s">
        <v>80</v>
      </c>
      <c r="C133" s="74" t="s">
        <v>184</v>
      </c>
      <c r="D133" s="75" t="s">
        <v>22</v>
      </c>
      <c r="E133" s="75" t="s">
        <v>24</v>
      </c>
      <c r="F133" s="76"/>
      <c r="G133" s="76">
        <v>18</v>
      </c>
      <c r="H133" s="74"/>
      <c r="I133" s="77"/>
      <c r="J133" s="75"/>
      <c r="K133" s="74" t="s">
        <v>22</v>
      </c>
      <c r="L133" s="75" t="s">
        <v>66</v>
      </c>
      <c r="M133" s="75"/>
      <c r="N133" s="75" t="s">
        <v>18</v>
      </c>
      <c r="O133" s="75"/>
      <c r="P133" s="75"/>
      <c r="Q133" s="75"/>
      <c r="R133" s="78"/>
      <c r="S133">
        <f aca="true" t="shared" si="7" ref="S133:S173">B133*1</f>
        <v>2</v>
      </c>
      <c r="T133">
        <f aca="true" t="shared" si="8" ref="T133:T173">C133*1</f>
        <v>63424</v>
      </c>
    </row>
    <row r="134" spans="1:20" ht="12.75">
      <c r="A134" s="68" t="str">
        <f t="shared" si="6"/>
        <v>9 98206</v>
      </c>
      <c r="B134" s="74" t="s">
        <v>73</v>
      </c>
      <c r="C134" s="74" t="s">
        <v>185</v>
      </c>
      <c r="D134" s="75" t="s">
        <v>22</v>
      </c>
      <c r="E134" s="75" t="s">
        <v>21</v>
      </c>
      <c r="F134" s="76"/>
      <c r="G134" s="76" t="s">
        <v>454</v>
      </c>
      <c r="H134" s="74"/>
      <c r="I134" s="77"/>
      <c r="J134" s="75"/>
      <c r="K134" s="74" t="s">
        <v>22</v>
      </c>
      <c r="L134" s="75" t="s">
        <v>408</v>
      </c>
      <c r="M134" s="75"/>
      <c r="N134" s="75" t="s">
        <v>44</v>
      </c>
      <c r="O134" s="75"/>
      <c r="P134" s="75"/>
      <c r="Q134" s="75"/>
      <c r="R134" s="78"/>
      <c r="S134">
        <f t="shared" si="7"/>
        <v>9</v>
      </c>
      <c r="T134">
        <f t="shared" si="8"/>
        <v>98206</v>
      </c>
    </row>
    <row r="135" spans="1:20" ht="12.75">
      <c r="A135" s="68" t="str">
        <f t="shared" si="6"/>
        <v>11 102313</v>
      </c>
      <c r="B135" s="89" t="s">
        <v>46</v>
      </c>
      <c r="C135" s="90" t="s">
        <v>296</v>
      </c>
      <c r="D135" s="91" t="s">
        <v>17</v>
      </c>
      <c r="E135" s="91" t="s">
        <v>19</v>
      </c>
      <c r="F135" s="93"/>
      <c r="G135" s="93" t="s">
        <v>454</v>
      </c>
      <c r="H135" s="94"/>
      <c r="I135" s="91"/>
      <c r="J135" s="91"/>
      <c r="K135" s="87" t="s">
        <v>22</v>
      </c>
      <c r="L135" s="91" t="s">
        <v>409</v>
      </c>
      <c r="M135" s="91"/>
      <c r="N135" s="91" t="s">
        <v>25</v>
      </c>
      <c r="O135" s="91"/>
      <c r="P135" s="91"/>
      <c r="Q135" s="91"/>
      <c r="R135" s="89"/>
      <c r="S135">
        <f t="shared" si="7"/>
        <v>11</v>
      </c>
      <c r="T135">
        <f t="shared" si="8"/>
        <v>102313</v>
      </c>
    </row>
    <row r="136" spans="1:20" ht="12.75">
      <c r="A136" s="68" t="str">
        <f t="shared" si="6"/>
        <v>98 61042</v>
      </c>
      <c r="B136" s="101" t="s">
        <v>90</v>
      </c>
      <c r="C136" s="101" t="s">
        <v>186</v>
      </c>
      <c r="D136" s="101" t="s">
        <v>17</v>
      </c>
      <c r="E136" s="101" t="s">
        <v>19</v>
      </c>
      <c r="F136" s="101"/>
      <c r="G136" s="101" t="s">
        <v>454</v>
      </c>
      <c r="H136" s="101"/>
      <c r="I136" s="101"/>
      <c r="J136" s="101"/>
      <c r="K136" s="101" t="s">
        <v>16</v>
      </c>
      <c r="L136" s="101" t="s">
        <v>233</v>
      </c>
      <c r="M136" s="102"/>
      <c r="N136" s="103" t="s">
        <v>18</v>
      </c>
      <c r="O136" s="104"/>
      <c r="P136" s="102"/>
      <c r="Q136" s="101"/>
      <c r="R136" s="101"/>
      <c r="S136">
        <f t="shared" si="7"/>
        <v>98</v>
      </c>
      <c r="T136">
        <f t="shared" si="8"/>
        <v>61042</v>
      </c>
    </row>
    <row r="137" spans="1:20" ht="12.75">
      <c r="A137" s="68" t="str">
        <f t="shared" si="6"/>
        <v>15 107980</v>
      </c>
      <c r="B137" s="101" t="s">
        <v>58</v>
      </c>
      <c r="C137" s="101" t="s">
        <v>187</v>
      </c>
      <c r="D137" s="101" t="s">
        <v>17</v>
      </c>
      <c r="E137" s="101" t="s">
        <v>24</v>
      </c>
      <c r="F137" s="101"/>
      <c r="G137" s="101">
        <v>3</v>
      </c>
      <c r="H137" s="101"/>
      <c r="I137" s="101"/>
      <c r="J137" s="101"/>
      <c r="K137" s="101" t="s">
        <v>22</v>
      </c>
      <c r="L137" s="101" t="s">
        <v>410</v>
      </c>
      <c r="M137" s="102"/>
      <c r="N137" s="103" t="s">
        <v>20</v>
      </c>
      <c r="O137" s="104"/>
      <c r="P137" s="102"/>
      <c r="Q137" s="101"/>
      <c r="R137" s="101"/>
      <c r="S137">
        <f t="shared" si="7"/>
        <v>15</v>
      </c>
      <c r="T137">
        <f t="shared" si="8"/>
        <v>107980</v>
      </c>
    </row>
    <row r="138" spans="1:20" ht="12.75">
      <c r="A138" s="68" t="str">
        <f t="shared" si="6"/>
        <v>12 103349</v>
      </c>
      <c r="B138" s="101" t="s">
        <v>45</v>
      </c>
      <c r="C138" s="101" t="s">
        <v>188</v>
      </c>
      <c r="D138" s="101" t="s">
        <v>17</v>
      </c>
      <c r="E138" s="101" t="s">
        <v>24</v>
      </c>
      <c r="F138" s="101"/>
      <c r="G138" s="101">
        <v>0</v>
      </c>
      <c r="H138" s="101"/>
      <c r="I138" s="101"/>
      <c r="J138" s="101"/>
      <c r="K138" s="101" t="s">
        <v>22</v>
      </c>
      <c r="L138" s="101" t="s">
        <v>411</v>
      </c>
      <c r="M138" s="102"/>
      <c r="N138" s="103" t="s">
        <v>23</v>
      </c>
      <c r="O138" s="104"/>
      <c r="P138" s="102"/>
      <c r="Q138" s="101"/>
      <c r="R138" s="101"/>
      <c r="S138">
        <f t="shared" si="7"/>
        <v>12</v>
      </c>
      <c r="T138">
        <f t="shared" si="8"/>
        <v>103349</v>
      </c>
    </row>
    <row r="139" spans="1:20" ht="12.75">
      <c r="A139" s="68" t="str">
        <f t="shared" si="6"/>
        <v>93 71397</v>
      </c>
      <c r="B139" s="101" t="s">
        <v>43</v>
      </c>
      <c r="C139" s="101" t="s">
        <v>189</v>
      </c>
      <c r="D139" s="101" t="s">
        <v>17</v>
      </c>
      <c r="E139" s="101" t="s">
        <v>24</v>
      </c>
      <c r="F139" s="101"/>
      <c r="G139" s="101">
        <v>1</v>
      </c>
      <c r="H139" s="101"/>
      <c r="I139" s="101"/>
      <c r="J139" s="101"/>
      <c r="K139" s="101" t="s">
        <v>22</v>
      </c>
      <c r="L139" s="101" t="s">
        <v>412</v>
      </c>
      <c r="M139" s="102"/>
      <c r="N139" s="103" t="s">
        <v>51</v>
      </c>
      <c r="O139" s="104"/>
      <c r="P139" s="102"/>
      <c r="Q139" s="101"/>
      <c r="R139" s="101"/>
      <c r="S139">
        <f t="shared" si="7"/>
        <v>93</v>
      </c>
      <c r="T139">
        <f t="shared" si="8"/>
        <v>71397</v>
      </c>
    </row>
    <row r="140" spans="1:20" ht="12.75">
      <c r="A140" s="68" t="str">
        <f t="shared" si="6"/>
        <v>6 92174</v>
      </c>
      <c r="B140" s="101" t="s">
        <v>105</v>
      </c>
      <c r="C140" s="101" t="s">
        <v>190</v>
      </c>
      <c r="D140" s="101" t="s">
        <v>17</v>
      </c>
      <c r="E140" s="101" t="s">
        <v>19</v>
      </c>
      <c r="F140" s="101"/>
      <c r="G140" s="101" t="s">
        <v>454</v>
      </c>
      <c r="H140" s="101"/>
      <c r="I140" s="101"/>
      <c r="J140" s="101"/>
      <c r="K140" s="101" t="s">
        <v>16</v>
      </c>
      <c r="L140" s="101" t="s">
        <v>413</v>
      </c>
      <c r="M140" s="102"/>
      <c r="N140" s="103" t="s">
        <v>27</v>
      </c>
      <c r="O140" s="104"/>
      <c r="P140" s="102"/>
      <c r="Q140" s="101"/>
      <c r="R140" s="101" t="s">
        <v>77</v>
      </c>
      <c r="S140">
        <f t="shared" si="7"/>
        <v>6</v>
      </c>
      <c r="T140">
        <f t="shared" si="8"/>
        <v>92174</v>
      </c>
    </row>
    <row r="141" spans="1:20" ht="12.75">
      <c r="A141" s="68" t="str">
        <f t="shared" si="6"/>
        <v>98 61048</v>
      </c>
      <c r="B141" s="74" t="s">
        <v>90</v>
      </c>
      <c r="C141" s="74" t="s">
        <v>191</v>
      </c>
      <c r="D141" s="75" t="s">
        <v>22</v>
      </c>
      <c r="E141" s="75" t="s">
        <v>21</v>
      </c>
      <c r="F141" s="76"/>
      <c r="G141" s="76" t="s">
        <v>454</v>
      </c>
      <c r="H141" s="74"/>
      <c r="I141" s="77"/>
      <c r="J141" s="75"/>
      <c r="K141" s="74" t="s">
        <v>16</v>
      </c>
      <c r="L141" s="75" t="s">
        <v>414</v>
      </c>
      <c r="M141" s="75"/>
      <c r="N141" s="75" t="s">
        <v>18</v>
      </c>
      <c r="O141" s="75"/>
      <c r="P141" s="75"/>
      <c r="Q141" s="75"/>
      <c r="R141" s="78" t="s">
        <v>77</v>
      </c>
      <c r="S141">
        <f t="shared" si="7"/>
        <v>98</v>
      </c>
      <c r="T141">
        <f t="shared" si="8"/>
        <v>61048</v>
      </c>
    </row>
    <row r="142" spans="1:20" ht="12.75">
      <c r="A142" s="68" t="str">
        <f t="shared" si="6"/>
        <v>85 46291</v>
      </c>
      <c r="B142" s="89" t="s">
        <v>100</v>
      </c>
      <c r="C142" s="90" t="s">
        <v>192</v>
      </c>
      <c r="D142" s="91" t="s">
        <v>17</v>
      </c>
      <c r="E142" s="91" t="s">
        <v>21</v>
      </c>
      <c r="F142" s="93"/>
      <c r="G142" s="93" t="s">
        <v>454</v>
      </c>
      <c r="H142" s="94"/>
      <c r="I142" s="91"/>
      <c r="J142" s="91"/>
      <c r="K142" s="87" t="s">
        <v>16</v>
      </c>
      <c r="L142" s="91" t="s">
        <v>257</v>
      </c>
      <c r="M142" s="91"/>
      <c r="N142" s="91" t="s">
        <v>18</v>
      </c>
      <c r="O142" s="91"/>
      <c r="P142" s="91"/>
      <c r="Q142" s="91"/>
      <c r="R142" s="89" t="s">
        <v>77</v>
      </c>
      <c r="S142">
        <f t="shared" si="7"/>
        <v>85</v>
      </c>
      <c r="T142">
        <f t="shared" si="8"/>
        <v>46291</v>
      </c>
    </row>
    <row r="143" spans="1:20" ht="12.75">
      <c r="A143" s="68" t="str">
        <f t="shared" si="6"/>
        <v>15 108370</v>
      </c>
      <c r="B143" s="74" t="s">
        <v>58</v>
      </c>
      <c r="C143" s="74" t="s">
        <v>193</v>
      </c>
      <c r="D143" s="75" t="s">
        <v>17</v>
      </c>
      <c r="E143" s="75" t="s">
        <v>19</v>
      </c>
      <c r="F143" s="76"/>
      <c r="G143" s="76" t="s">
        <v>454</v>
      </c>
      <c r="H143" s="74"/>
      <c r="I143" s="77"/>
      <c r="J143" s="75"/>
      <c r="K143" s="74" t="s">
        <v>22</v>
      </c>
      <c r="L143" s="75" t="s">
        <v>415</v>
      </c>
      <c r="M143" s="75"/>
      <c r="N143" s="75" t="s">
        <v>23</v>
      </c>
      <c r="O143" s="75"/>
      <c r="P143" s="75"/>
      <c r="Q143" s="75"/>
      <c r="R143" s="78" t="s">
        <v>77</v>
      </c>
      <c r="S143">
        <f t="shared" si="7"/>
        <v>15</v>
      </c>
      <c r="T143">
        <f t="shared" si="8"/>
        <v>108370</v>
      </c>
    </row>
    <row r="144" spans="1:20" ht="12.75">
      <c r="A144" s="68" t="str">
        <f t="shared" si="6"/>
        <v>13 105685</v>
      </c>
      <c r="B144" s="74" t="s">
        <v>56</v>
      </c>
      <c r="C144" s="74" t="s">
        <v>194</v>
      </c>
      <c r="D144" s="75" t="s">
        <v>22</v>
      </c>
      <c r="E144" s="75" t="s">
        <v>24</v>
      </c>
      <c r="F144" s="76"/>
      <c r="G144" s="76">
        <v>1</v>
      </c>
      <c r="H144" s="74"/>
      <c r="I144" s="77"/>
      <c r="J144" s="75"/>
      <c r="K144" s="74" t="s">
        <v>22</v>
      </c>
      <c r="L144" s="75" t="s">
        <v>416</v>
      </c>
      <c r="M144" s="75"/>
      <c r="N144" s="75" t="s">
        <v>44</v>
      </c>
      <c r="O144" s="75"/>
      <c r="P144" s="75"/>
      <c r="Q144" s="75"/>
      <c r="R144" s="78" t="s">
        <v>77</v>
      </c>
      <c r="S144">
        <f t="shared" si="7"/>
        <v>13</v>
      </c>
      <c r="T144">
        <f t="shared" si="8"/>
        <v>105685</v>
      </c>
    </row>
    <row r="145" spans="1:20" ht="12.75">
      <c r="A145" s="68" t="str">
        <f t="shared" si="6"/>
        <v>17 111548</v>
      </c>
      <c r="B145" s="74" t="s">
        <v>236</v>
      </c>
      <c r="C145" s="74" t="s">
        <v>245</v>
      </c>
      <c r="D145" s="75" t="s">
        <v>17</v>
      </c>
      <c r="E145" s="75" t="s">
        <v>21</v>
      </c>
      <c r="F145" s="76"/>
      <c r="G145" s="76" t="s">
        <v>454</v>
      </c>
      <c r="H145" s="74"/>
      <c r="I145" s="77"/>
      <c r="J145" s="75"/>
      <c r="K145" s="74" t="s">
        <v>22</v>
      </c>
      <c r="L145" s="75" t="s">
        <v>417</v>
      </c>
      <c r="M145" s="75"/>
      <c r="N145" s="75" t="s">
        <v>23</v>
      </c>
      <c r="O145" s="75"/>
      <c r="P145" s="75"/>
      <c r="Q145" s="75"/>
      <c r="R145" s="78"/>
      <c r="S145">
        <f t="shared" si="7"/>
        <v>17</v>
      </c>
      <c r="T145">
        <f t="shared" si="8"/>
        <v>111548</v>
      </c>
    </row>
    <row r="146" spans="1:20" ht="12.75">
      <c r="A146" s="68" t="str">
        <f t="shared" si="6"/>
        <v>11 101423</v>
      </c>
      <c r="B146" s="109" t="s">
        <v>46</v>
      </c>
      <c r="C146" s="109" t="s">
        <v>195</v>
      </c>
      <c r="D146" s="110" t="s">
        <v>17</v>
      </c>
      <c r="E146" s="110" t="s">
        <v>21</v>
      </c>
      <c r="F146" s="111"/>
      <c r="G146" s="111" t="s">
        <v>454</v>
      </c>
      <c r="H146" s="109"/>
      <c r="I146" s="112"/>
      <c r="J146" s="110"/>
      <c r="K146" s="109" t="s">
        <v>22</v>
      </c>
      <c r="L146" s="110" t="s">
        <v>418</v>
      </c>
      <c r="M146" s="110"/>
      <c r="N146" s="110" t="s">
        <v>23</v>
      </c>
      <c r="O146" s="110"/>
      <c r="P146" s="110"/>
      <c r="Q146" s="110"/>
      <c r="R146" s="113"/>
      <c r="S146">
        <f t="shared" si="7"/>
        <v>11</v>
      </c>
      <c r="T146">
        <f t="shared" si="8"/>
        <v>101423</v>
      </c>
    </row>
    <row r="147" spans="1:20" ht="12.75">
      <c r="A147" s="68" t="str">
        <f t="shared" si="6"/>
        <v>85 25087</v>
      </c>
      <c r="B147" s="114" t="s">
        <v>100</v>
      </c>
      <c r="C147" s="114" t="s">
        <v>196</v>
      </c>
      <c r="D147" s="115" t="s">
        <v>22</v>
      </c>
      <c r="E147" s="115" t="s">
        <v>24</v>
      </c>
      <c r="F147" s="116"/>
      <c r="G147" s="116">
        <v>6</v>
      </c>
      <c r="H147" s="114"/>
      <c r="I147" s="117"/>
      <c r="J147" s="115"/>
      <c r="K147" s="114" t="s">
        <v>22</v>
      </c>
      <c r="L147" s="115" t="s">
        <v>419</v>
      </c>
      <c r="M147" s="115"/>
      <c r="N147" s="115" t="s">
        <v>23</v>
      </c>
      <c r="O147" s="115"/>
      <c r="P147" s="115"/>
      <c r="Q147" s="115"/>
      <c r="R147" s="118" t="s">
        <v>77</v>
      </c>
      <c r="S147">
        <f t="shared" si="7"/>
        <v>85</v>
      </c>
      <c r="T147">
        <f t="shared" si="8"/>
        <v>25087</v>
      </c>
    </row>
    <row r="148" spans="1:20" ht="12.75">
      <c r="A148" s="68" t="str">
        <f t="shared" si="6"/>
        <v>85 41915</v>
      </c>
      <c r="B148" s="120" t="s">
        <v>100</v>
      </c>
      <c r="C148" s="121" t="s">
        <v>197</v>
      </c>
      <c r="D148" s="122" t="s">
        <v>17</v>
      </c>
      <c r="E148" s="122" t="s">
        <v>21</v>
      </c>
      <c r="F148" s="123"/>
      <c r="G148" s="124" t="s">
        <v>454</v>
      </c>
      <c r="H148" s="119"/>
      <c r="I148" s="122"/>
      <c r="J148" s="122"/>
      <c r="K148" s="119" t="s">
        <v>22</v>
      </c>
      <c r="L148" s="122" t="s">
        <v>420</v>
      </c>
      <c r="M148" s="122"/>
      <c r="N148" s="122" t="s">
        <v>23</v>
      </c>
      <c r="O148" s="122"/>
      <c r="P148" s="122"/>
      <c r="Q148" s="122"/>
      <c r="R148" s="120"/>
      <c r="S148">
        <f t="shared" si="7"/>
        <v>85</v>
      </c>
      <c r="T148">
        <f t="shared" si="8"/>
        <v>41915</v>
      </c>
    </row>
    <row r="149" spans="1:20" ht="12.75">
      <c r="A149" s="68" t="str">
        <f t="shared" si="6"/>
        <v>3 65217</v>
      </c>
      <c r="B149" s="114" t="s">
        <v>134</v>
      </c>
      <c r="C149" s="114" t="s">
        <v>297</v>
      </c>
      <c r="D149" s="115" t="s">
        <v>22</v>
      </c>
      <c r="E149" s="115" t="s">
        <v>24</v>
      </c>
      <c r="F149" s="116"/>
      <c r="G149" s="116">
        <v>9</v>
      </c>
      <c r="H149" s="114"/>
      <c r="I149" s="117"/>
      <c r="J149" s="115"/>
      <c r="K149" s="114" t="s">
        <v>22</v>
      </c>
      <c r="L149" s="115" t="s">
        <v>421</v>
      </c>
      <c r="M149" s="115"/>
      <c r="N149" s="115" t="s">
        <v>234</v>
      </c>
      <c r="O149" s="115"/>
      <c r="P149" s="115"/>
      <c r="Q149" s="115"/>
      <c r="R149" s="118"/>
      <c r="S149">
        <f t="shared" si="7"/>
        <v>3</v>
      </c>
      <c r="T149">
        <f t="shared" si="8"/>
        <v>65217</v>
      </c>
    </row>
    <row r="150" spans="1:20" ht="12.75">
      <c r="A150" s="68" t="str">
        <f t="shared" si="6"/>
        <v>87 53795</v>
      </c>
      <c r="B150" s="114" t="s">
        <v>42</v>
      </c>
      <c r="C150" s="114" t="s">
        <v>298</v>
      </c>
      <c r="D150" s="115" t="s">
        <v>17</v>
      </c>
      <c r="E150" s="115" t="s">
        <v>24</v>
      </c>
      <c r="F150" s="116"/>
      <c r="G150" s="116">
        <v>10</v>
      </c>
      <c r="H150" s="114"/>
      <c r="I150" s="117"/>
      <c r="J150" s="115"/>
      <c r="K150" s="114" t="s">
        <v>16</v>
      </c>
      <c r="L150" s="115" t="s">
        <v>422</v>
      </c>
      <c r="M150" s="115"/>
      <c r="N150" s="115" t="s">
        <v>27</v>
      </c>
      <c r="O150" s="115"/>
      <c r="P150" s="115"/>
      <c r="Q150" s="115"/>
      <c r="R150" s="118"/>
      <c r="S150">
        <f t="shared" si="7"/>
        <v>87</v>
      </c>
      <c r="T150">
        <f t="shared" si="8"/>
        <v>53795</v>
      </c>
    </row>
    <row r="151" spans="1:20" ht="12.75">
      <c r="A151" s="68" t="str">
        <f t="shared" si="6"/>
        <v>3 65218</v>
      </c>
      <c r="B151" s="125" t="s">
        <v>134</v>
      </c>
      <c r="C151" s="125" t="s">
        <v>198</v>
      </c>
      <c r="D151" s="125" t="s">
        <v>17</v>
      </c>
      <c r="E151" s="125" t="s">
        <v>21</v>
      </c>
      <c r="F151" s="125"/>
      <c r="G151" s="125" t="s">
        <v>454</v>
      </c>
      <c r="H151" s="125"/>
      <c r="I151" s="125"/>
      <c r="J151" s="125"/>
      <c r="K151" s="125" t="s">
        <v>16</v>
      </c>
      <c r="L151" s="125" t="s">
        <v>423</v>
      </c>
      <c r="M151" s="126"/>
      <c r="N151" s="127" t="s">
        <v>18</v>
      </c>
      <c r="O151" s="128"/>
      <c r="P151" s="126"/>
      <c r="Q151" s="125"/>
      <c r="R151" s="125"/>
      <c r="S151">
        <f t="shared" si="7"/>
        <v>3</v>
      </c>
      <c r="T151">
        <f t="shared" si="8"/>
        <v>65218</v>
      </c>
    </row>
    <row r="152" spans="1:20" ht="12.75">
      <c r="A152" s="68" t="str">
        <f t="shared" si="6"/>
        <v>3 65219</v>
      </c>
      <c r="B152" s="125" t="s">
        <v>134</v>
      </c>
      <c r="C152" s="125" t="s">
        <v>199</v>
      </c>
      <c r="D152" s="125" t="s">
        <v>22</v>
      </c>
      <c r="E152" s="125" t="s">
        <v>19</v>
      </c>
      <c r="F152" s="125"/>
      <c r="G152" s="125" t="s">
        <v>454</v>
      </c>
      <c r="H152" s="125"/>
      <c r="I152" s="125"/>
      <c r="J152" s="125"/>
      <c r="K152" s="125" t="s">
        <v>16</v>
      </c>
      <c r="L152" s="125" t="s">
        <v>424</v>
      </c>
      <c r="M152" s="126"/>
      <c r="N152" s="127" t="s">
        <v>18</v>
      </c>
      <c r="O152" s="128"/>
      <c r="P152" s="126"/>
      <c r="Q152" s="125"/>
      <c r="R152" s="125"/>
      <c r="S152">
        <f t="shared" si="7"/>
        <v>3</v>
      </c>
      <c r="T152">
        <f t="shared" si="8"/>
        <v>65219</v>
      </c>
    </row>
    <row r="153" spans="1:20" ht="12.75">
      <c r="A153" s="68" t="str">
        <f t="shared" si="6"/>
        <v>12 103899</v>
      </c>
      <c r="B153" s="125" t="s">
        <v>45</v>
      </c>
      <c r="C153" s="125" t="s">
        <v>200</v>
      </c>
      <c r="D153" s="125" t="s">
        <v>22</v>
      </c>
      <c r="E153" s="125" t="s">
        <v>24</v>
      </c>
      <c r="F153" s="125"/>
      <c r="G153" s="125">
        <v>1</v>
      </c>
      <c r="H153" s="125"/>
      <c r="I153" s="125"/>
      <c r="J153" s="125"/>
      <c r="K153" s="125" t="s">
        <v>16</v>
      </c>
      <c r="L153" s="125" t="s">
        <v>425</v>
      </c>
      <c r="M153" s="126"/>
      <c r="N153" s="127" t="s">
        <v>51</v>
      </c>
      <c r="O153" s="128"/>
      <c r="P153" s="126"/>
      <c r="Q153" s="125"/>
      <c r="R153" s="125"/>
      <c r="S153">
        <f t="shared" si="7"/>
        <v>12</v>
      </c>
      <c r="T153">
        <f t="shared" si="8"/>
        <v>103899</v>
      </c>
    </row>
    <row r="154" spans="1:20" ht="12.75">
      <c r="A154" s="68" t="str">
        <f t="shared" si="6"/>
        <v>89 58886</v>
      </c>
      <c r="B154" s="125" t="s">
        <v>127</v>
      </c>
      <c r="C154" s="125" t="s">
        <v>201</v>
      </c>
      <c r="D154" s="125" t="s">
        <v>17</v>
      </c>
      <c r="E154" s="125" t="s">
        <v>21</v>
      </c>
      <c r="F154" s="125"/>
      <c r="G154" s="125" t="s">
        <v>454</v>
      </c>
      <c r="H154" s="125"/>
      <c r="I154" s="125"/>
      <c r="J154" s="125"/>
      <c r="K154" s="125" t="s">
        <v>16</v>
      </c>
      <c r="L154" s="125" t="s">
        <v>426</v>
      </c>
      <c r="M154" s="126"/>
      <c r="N154" s="127" t="s">
        <v>18</v>
      </c>
      <c r="O154" s="128"/>
      <c r="P154" s="126"/>
      <c r="Q154" s="125"/>
      <c r="R154" s="125"/>
      <c r="S154">
        <f t="shared" si="7"/>
        <v>89</v>
      </c>
      <c r="T154">
        <f t="shared" si="8"/>
        <v>58886</v>
      </c>
    </row>
    <row r="155" spans="1:20" ht="12.75">
      <c r="A155" s="68" t="str">
        <f t="shared" si="6"/>
        <v>4 86271</v>
      </c>
      <c r="B155" s="125" t="s">
        <v>77</v>
      </c>
      <c r="C155" s="125" t="s">
        <v>202</v>
      </c>
      <c r="D155" s="125" t="s">
        <v>22</v>
      </c>
      <c r="E155" s="125" t="s">
        <v>19</v>
      </c>
      <c r="F155" s="125"/>
      <c r="G155" s="125" t="s">
        <v>454</v>
      </c>
      <c r="H155" s="125"/>
      <c r="I155" s="125"/>
      <c r="J155" s="125"/>
      <c r="K155" s="125" t="s">
        <v>16</v>
      </c>
      <c r="L155" s="125" t="s">
        <v>427</v>
      </c>
      <c r="M155" s="126"/>
      <c r="N155" s="127" t="s">
        <v>18</v>
      </c>
      <c r="O155" s="128"/>
      <c r="P155" s="126"/>
      <c r="Q155" s="125"/>
      <c r="R155" s="125"/>
      <c r="S155">
        <f t="shared" si="7"/>
        <v>4</v>
      </c>
      <c r="T155">
        <f t="shared" si="8"/>
        <v>86271</v>
      </c>
    </row>
    <row r="156" spans="1:20" ht="12.75">
      <c r="A156" s="68" t="str">
        <f t="shared" si="6"/>
        <v>17 111639</v>
      </c>
      <c r="B156" s="125" t="s">
        <v>236</v>
      </c>
      <c r="C156" s="125" t="s">
        <v>246</v>
      </c>
      <c r="D156" s="125" t="s">
        <v>17</v>
      </c>
      <c r="E156" s="125" t="s">
        <v>24</v>
      </c>
      <c r="F156" s="125"/>
      <c r="G156" s="125">
        <v>1</v>
      </c>
      <c r="H156" s="125"/>
      <c r="I156" s="125"/>
      <c r="J156" s="125"/>
      <c r="K156" s="125" t="s">
        <v>22</v>
      </c>
      <c r="L156" s="125" t="s">
        <v>428</v>
      </c>
      <c r="M156" s="126"/>
      <c r="N156" s="127" t="s">
        <v>51</v>
      </c>
      <c r="O156" s="128"/>
      <c r="P156" s="126"/>
      <c r="Q156" s="125"/>
      <c r="R156" s="125"/>
      <c r="S156">
        <f t="shared" si="7"/>
        <v>17</v>
      </c>
      <c r="T156">
        <f t="shared" si="8"/>
        <v>111639</v>
      </c>
    </row>
    <row r="157" spans="1:20" ht="12.75">
      <c r="A157" s="68" t="str">
        <f t="shared" si="6"/>
        <v>87 53375</v>
      </c>
      <c r="B157" s="125" t="s">
        <v>42</v>
      </c>
      <c r="C157" s="125" t="s">
        <v>247</v>
      </c>
      <c r="D157" s="125" t="s">
        <v>17</v>
      </c>
      <c r="E157" s="125" t="s">
        <v>21</v>
      </c>
      <c r="F157" s="125"/>
      <c r="G157" s="125" t="s">
        <v>454</v>
      </c>
      <c r="H157" s="125"/>
      <c r="I157" s="125"/>
      <c r="J157" s="125"/>
      <c r="K157" s="125" t="s">
        <v>22</v>
      </c>
      <c r="L157" s="125" t="s">
        <v>429</v>
      </c>
      <c r="M157" s="126"/>
      <c r="N157" s="127" t="s">
        <v>234</v>
      </c>
      <c r="O157" s="128"/>
      <c r="P157" s="126"/>
      <c r="Q157" s="125"/>
      <c r="R157" s="125"/>
      <c r="S157">
        <f t="shared" si="7"/>
        <v>87</v>
      </c>
      <c r="T157">
        <f t="shared" si="8"/>
        <v>53375</v>
      </c>
    </row>
    <row r="158" spans="1:20" ht="12.75">
      <c r="A158" s="68" t="str">
        <f t="shared" si="6"/>
        <v>99 61768</v>
      </c>
      <c r="B158" s="125" t="s">
        <v>122</v>
      </c>
      <c r="C158" s="125" t="s">
        <v>203</v>
      </c>
      <c r="D158" s="125" t="s">
        <v>17</v>
      </c>
      <c r="E158" s="125" t="s">
        <v>21</v>
      </c>
      <c r="F158" s="125"/>
      <c r="G158" s="125" t="s">
        <v>454</v>
      </c>
      <c r="H158" s="125"/>
      <c r="I158" s="125"/>
      <c r="J158" s="125"/>
      <c r="K158" s="125" t="s">
        <v>16</v>
      </c>
      <c r="L158" s="125" t="s">
        <v>430</v>
      </c>
      <c r="M158" s="126"/>
      <c r="N158" s="127" t="s">
        <v>18</v>
      </c>
      <c r="O158" s="128"/>
      <c r="P158" s="126"/>
      <c r="Q158" s="125"/>
      <c r="R158" s="125"/>
      <c r="S158">
        <f t="shared" si="7"/>
        <v>99</v>
      </c>
      <c r="T158">
        <f t="shared" si="8"/>
        <v>61768</v>
      </c>
    </row>
    <row r="159" spans="1:20" ht="12.75">
      <c r="A159" s="68" t="str">
        <f t="shared" si="6"/>
        <v>11 102916</v>
      </c>
      <c r="B159" s="125" t="s">
        <v>46</v>
      </c>
      <c r="C159" s="125" t="s">
        <v>204</v>
      </c>
      <c r="D159" s="125" t="s">
        <v>17</v>
      </c>
      <c r="E159" s="125" t="s">
        <v>21</v>
      </c>
      <c r="F159" s="125"/>
      <c r="G159" s="125" t="s">
        <v>454</v>
      </c>
      <c r="H159" s="125"/>
      <c r="I159" s="125"/>
      <c r="J159" s="125"/>
      <c r="K159" s="125" t="s">
        <v>22</v>
      </c>
      <c r="L159" s="125" t="s">
        <v>431</v>
      </c>
      <c r="M159" s="126"/>
      <c r="N159" s="127" t="s">
        <v>44</v>
      </c>
      <c r="O159" s="128"/>
      <c r="P159" s="126"/>
      <c r="Q159" s="125"/>
      <c r="R159" s="125" t="s">
        <v>77</v>
      </c>
      <c r="S159">
        <f t="shared" si="7"/>
        <v>11</v>
      </c>
      <c r="T159">
        <f t="shared" si="8"/>
        <v>102916</v>
      </c>
    </row>
    <row r="160" spans="1:20" ht="12.75">
      <c r="A160" s="68" t="str">
        <f t="shared" si="6"/>
        <v>11 101567</v>
      </c>
      <c r="B160" s="125" t="s">
        <v>46</v>
      </c>
      <c r="C160" s="125" t="s">
        <v>205</v>
      </c>
      <c r="D160" s="125" t="s">
        <v>22</v>
      </c>
      <c r="E160" s="125" t="s">
        <v>21</v>
      </c>
      <c r="F160" s="125"/>
      <c r="G160" s="125" t="s">
        <v>454</v>
      </c>
      <c r="H160" s="125"/>
      <c r="I160" s="125"/>
      <c r="J160" s="125"/>
      <c r="K160" s="125" t="s">
        <v>22</v>
      </c>
      <c r="L160" s="125" t="s">
        <v>432</v>
      </c>
      <c r="M160" s="126"/>
      <c r="N160" s="127" t="s">
        <v>27</v>
      </c>
      <c r="O160" s="128"/>
      <c r="P160" s="126"/>
      <c r="Q160" s="125"/>
      <c r="R160" s="125" t="s">
        <v>77</v>
      </c>
      <c r="S160">
        <f t="shared" si="7"/>
        <v>11</v>
      </c>
      <c r="T160">
        <f t="shared" si="8"/>
        <v>101567</v>
      </c>
    </row>
    <row r="161" spans="1:20" ht="12.75">
      <c r="A161" s="68" t="str">
        <f t="shared" si="6"/>
        <v>11 101568</v>
      </c>
      <c r="B161" s="125" t="s">
        <v>46</v>
      </c>
      <c r="C161" s="125" t="s">
        <v>206</v>
      </c>
      <c r="D161" s="125" t="s">
        <v>17</v>
      </c>
      <c r="E161" s="125" t="s">
        <v>21</v>
      </c>
      <c r="F161" s="125"/>
      <c r="G161" s="125" t="s">
        <v>454</v>
      </c>
      <c r="H161" s="125"/>
      <c r="I161" s="125"/>
      <c r="J161" s="125"/>
      <c r="K161" s="125" t="s">
        <v>22</v>
      </c>
      <c r="L161" s="125" t="s">
        <v>433</v>
      </c>
      <c r="M161" s="126"/>
      <c r="N161" s="127" t="s">
        <v>27</v>
      </c>
      <c r="O161" s="128"/>
      <c r="P161" s="126"/>
      <c r="Q161" s="125"/>
      <c r="R161" s="125" t="s">
        <v>77</v>
      </c>
      <c r="S161">
        <f t="shared" si="7"/>
        <v>11</v>
      </c>
      <c r="T161">
        <f t="shared" si="8"/>
        <v>101568</v>
      </c>
    </row>
    <row r="162" spans="1:20" ht="12.75">
      <c r="A162" s="68" t="str">
        <f t="shared" si="6"/>
        <v>3 12910</v>
      </c>
      <c r="B162" s="125" t="s">
        <v>134</v>
      </c>
      <c r="C162" s="125" t="s">
        <v>207</v>
      </c>
      <c r="D162" s="125" t="s">
        <v>17</v>
      </c>
      <c r="E162" s="125" t="s">
        <v>24</v>
      </c>
      <c r="F162" s="125"/>
      <c r="G162" s="125">
        <v>1</v>
      </c>
      <c r="H162" s="125"/>
      <c r="I162" s="125"/>
      <c r="J162" s="125"/>
      <c r="K162" s="125" t="s">
        <v>22</v>
      </c>
      <c r="L162" s="125" t="s">
        <v>434</v>
      </c>
      <c r="M162" s="126"/>
      <c r="N162" s="127" t="s">
        <v>23</v>
      </c>
      <c r="O162" s="128"/>
      <c r="P162" s="126"/>
      <c r="Q162" s="125"/>
      <c r="R162" s="125"/>
      <c r="S162">
        <f t="shared" si="7"/>
        <v>3</v>
      </c>
      <c r="T162">
        <f t="shared" si="8"/>
        <v>12910</v>
      </c>
    </row>
    <row r="163" spans="1:20" ht="12.75">
      <c r="A163" s="68" t="str">
        <f t="shared" si="6"/>
        <v>9 98275</v>
      </c>
      <c r="B163" s="125" t="s">
        <v>73</v>
      </c>
      <c r="C163" s="125" t="s">
        <v>208</v>
      </c>
      <c r="D163" s="125" t="s">
        <v>17</v>
      </c>
      <c r="E163" s="125" t="s">
        <v>19</v>
      </c>
      <c r="F163" s="125"/>
      <c r="G163" s="125" t="s">
        <v>454</v>
      </c>
      <c r="H163" s="125"/>
      <c r="I163" s="125"/>
      <c r="J163" s="125"/>
      <c r="K163" s="125" t="s">
        <v>22</v>
      </c>
      <c r="L163" s="125" t="s">
        <v>435</v>
      </c>
      <c r="M163" s="126"/>
      <c r="N163" s="127" t="s">
        <v>23</v>
      </c>
      <c r="O163" s="128"/>
      <c r="P163" s="126"/>
      <c r="Q163" s="125"/>
      <c r="R163" s="125" t="s">
        <v>77</v>
      </c>
      <c r="S163">
        <f t="shared" si="7"/>
        <v>9</v>
      </c>
      <c r="T163">
        <f t="shared" si="8"/>
        <v>98275</v>
      </c>
    </row>
    <row r="164" spans="1:20" ht="12.75">
      <c r="A164" s="68" t="str">
        <f t="shared" si="6"/>
        <v>11 102122</v>
      </c>
      <c r="B164" s="125" t="s">
        <v>46</v>
      </c>
      <c r="C164" s="125" t="s">
        <v>209</v>
      </c>
      <c r="D164" s="125" t="s">
        <v>17</v>
      </c>
      <c r="E164" s="125" t="s">
        <v>19</v>
      </c>
      <c r="F164" s="125"/>
      <c r="G164" s="125" t="s">
        <v>454</v>
      </c>
      <c r="H164" s="125"/>
      <c r="I164" s="125"/>
      <c r="J164" s="125"/>
      <c r="K164" s="125" t="s">
        <v>22</v>
      </c>
      <c r="L164" s="125" t="s">
        <v>436</v>
      </c>
      <c r="M164" s="126"/>
      <c r="N164" s="127" t="s">
        <v>26</v>
      </c>
      <c r="O164" s="128"/>
      <c r="P164" s="126"/>
      <c r="Q164" s="125"/>
      <c r="R164" s="125"/>
      <c r="S164">
        <f t="shared" si="7"/>
        <v>11</v>
      </c>
      <c r="T164">
        <f t="shared" si="8"/>
        <v>102122</v>
      </c>
    </row>
    <row r="165" spans="1:20" ht="12.75">
      <c r="A165" s="183" t="str">
        <f t="shared" si="6"/>
        <v>19 115224</v>
      </c>
      <c r="B165" s="184" t="s">
        <v>486</v>
      </c>
      <c r="C165" s="184" t="s">
        <v>487</v>
      </c>
      <c r="D165" s="184" t="s">
        <v>22</v>
      </c>
      <c r="E165" s="184" t="s">
        <v>19</v>
      </c>
      <c r="F165" s="184"/>
      <c r="G165" s="125" t="s">
        <v>454</v>
      </c>
      <c r="H165" s="125"/>
      <c r="I165" s="184"/>
      <c r="J165" s="184"/>
      <c r="K165" s="184" t="s">
        <v>22</v>
      </c>
      <c r="L165" s="184" t="s">
        <v>488</v>
      </c>
      <c r="M165" s="185"/>
      <c r="N165" s="186" t="s">
        <v>53</v>
      </c>
      <c r="O165" s="187"/>
      <c r="P165" s="185"/>
      <c r="Q165" s="184"/>
      <c r="R165" s="184"/>
      <c r="S165" s="188">
        <f>B165*1</f>
        <v>19</v>
      </c>
      <c r="T165" s="188">
        <f>C165*1</f>
        <v>115224</v>
      </c>
    </row>
    <row r="166" spans="1:20" ht="12.75">
      <c r="A166" s="68" t="str">
        <f t="shared" si="6"/>
        <v>98 61046</v>
      </c>
      <c r="B166" s="125" t="s">
        <v>90</v>
      </c>
      <c r="C166" s="125" t="s">
        <v>210</v>
      </c>
      <c r="D166" s="125" t="s">
        <v>17</v>
      </c>
      <c r="E166" s="125" t="s">
        <v>24</v>
      </c>
      <c r="F166" s="125"/>
      <c r="G166" s="125">
        <v>13</v>
      </c>
      <c r="H166" s="125"/>
      <c r="I166" s="125"/>
      <c r="J166" s="125"/>
      <c r="K166" s="125" t="s">
        <v>16</v>
      </c>
      <c r="L166" s="125" t="s">
        <v>71</v>
      </c>
      <c r="M166" s="126"/>
      <c r="N166" s="127" t="s">
        <v>18</v>
      </c>
      <c r="O166" s="128"/>
      <c r="P166" s="126"/>
      <c r="Q166" s="125"/>
      <c r="R166" s="125" t="s">
        <v>77</v>
      </c>
      <c r="S166">
        <f t="shared" si="7"/>
        <v>98</v>
      </c>
      <c r="T166">
        <f t="shared" si="8"/>
        <v>61046</v>
      </c>
    </row>
    <row r="167" spans="1:20" ht="12.75">
      <c r="A167" s="68" t="str">
        <f t="shared" si="6"/>
        <v>12 103862</v>
      </c>
      <c r="B167" s="125" t="s">
        <v>45</v>
      </c>
      <c r="C167" s="125" t="s">
        <v>211</v>
      </c>
      <c r="D167" s="125" t="s">
        <v>17</v>
      </c>
      <c r="E167" s="125" t="s">
        <v>24</v>
      </c>
      <c r="F167" s="125"/>
      <c r="G167" s="125">
        <v>6</v>
      </c>
      <c r="H167" s="125"/>
      <c r="I167" s="125"/>
      <c r="J167" s="125"/>
      <c r="K167" s="125" t="s">
        <v>22</v>
      </c>
      <c r="L167" s="125" t="s">
        <v>437</v>
      </c>
      <c r="M167" s="126"/>
      <c r="N167" s="127" t="s">
        <v>20</v>
      </c>
      <c r="O167" s="128"/>
      <c r="P167" s="126"/>
      <c r="Q167" s="125"/>
      <c r="R167" s="125"/>
      <c r="S167">
        <f t="shared" si="7"/>
        <v>12</v>
      </c>
      <c r="T167">
        <f t="shared" si="8"/>
        <v>103862</v>
      </c>
    </row>
    <row r="168" spans="1:20" ht="12.75">
      <c r="A168" s="68" t="str">
        <f t="shared" si="6"/>
        <v>0 60200</v>
      </c>
      <c r="B168" s="125" t="s">
        <v>112</v>
      </c>
      <c r="C168" s="125" t="s">
        <v>212</v>
      </c>
      <c r="D168" s="125" t="s">
        <v>17</v>
      </c>
      <c r="E168" s="125" t="s">
        <v>24</v>
      </c>
      <c r="F168" s="125"/>
      <c r="G168" s="125">
        <v>1</v>
      </c>
      <c r="H168" s="125"/>
      <c r="I168" s="125"/>
      <c r="J168" s="125"/>
      <c r="K168" s="125" t="s">
        <v>22</v>
      </c>
      <c r="L168" s="125" t="s">
        <v>438</v>
      </c>
      <c r="M168" s="126"/>
      <c r="N168" s="127" t="s">
        <v>26</v>
      </c>
      <c r="O168" s="128"/>
      <c r="P168" s="126"/>
      <c r="Q168" s="125"/>
      <c r="R168" s="125"/>
      <c r="S168">
        <f t="shared" si="7"/>
        <v>0</v>
      </c>
      <c r="T168">
        <f t="shared" si="8"/>
        <v>60200</v>
      </c>
    </row>
    <row r="169" spans="1:20" ht="12.75">
      <c r="A169" s="68" t="str">
        <f t="shared" si="6"/>
        <v>5 88658</v>
      </c>
      <c r="B169" s="125" t="s">
        <v>107</v>
      </c>
      <c r="C169" s="125" t="s">
        <v>213</v>
      </c>
      <c r="D169" s="125" t="s">
        <v>17</v>
      </c>
      <c r="E169" s="125" t="s">
        <v>21</v>
      </c>
      <c r="F169" s="125"/>
      <c r="G169" s="125" t="s">
        <v>454</v>
      </c>
      <c r="H169" s="125"/>
      <c r="I169" s="125"/>
      <c r="J169" s="125"/>
      <c r="K169" s="125" t="s">
        <v>16</v>
      </c>
      <c r="L169" s="125" t="s">
        <v>439</v>
      </c>
      <c r="M169" s="126"/>
      <c r="N169" s="127" t="s">
        <v>18</v>
      </c>
      <c r="O169" s="128"/>
      <c r="P169" s="126"/>
      <c r="Q169" s="125"/>
      <c r="R169" s="125"/>
      <c r="S169">
        <f t="shared" si="7"/>
        <v>5</v>
      </c>
      <c r="T169">
        <f t="shared" si="8"/>
        <v>88658</v>
      </c>
    </row>
    <row r="170" spans="1:20" ht="12.75">
      <c r="A170" s="68" t="str">
        <f t="shared" si="6"/>
        <v>9 98208</v>
      </c>
      <c r="B170" s="125" t="s">
        <v>73</v>
      </c>
      <c r="C170" s="125" t="s">
        <v>214</v>
      </c>
      <c r="D170" s="125" t="s">
        <v>22</v>
      </c>
      <c r="E170" s="125" t="s">
        <v>19</v>
      </c>
      <c r="F170" s="125"/>
      <c r="G170" s="125" t="s">
        <v>454</v>
      </c>
      <c r="H170" s="125"/>
      <c r="I170" s="125"/>
      <c r="J170" s="125"/>
      <c r="K170" s="125" t="s">
        <v>22</v>
      </c>
      <c r="L170" s="125" t="s">
        <v>440</v>
      </c>
      <c r="M170" s="126"/>
      <c r="N170" s="127" t="s">
        <v>20</v>
      </c>
      <c r="O170" s="128"/>
      <c r="P170" s="126"/>
      <c r="Q170" s="125"/>
      <c r="R170" s="125"/>
      <c r="S170">
        <f t="shared" si="7"/>
        <v>9</v>
      </c>
      <c r="T170">
        <f t="shared" si="8"/>
        <v>98208</v>
      </c>
    </row>
    <row r="171" spans="1:20" ht="12.75">
      <c r="A171" s="68" t="str">
        <f t="shared" si="6"/>
        <v>8 95557</v>
      </c>
      <c r="B171" s="125" t="s">
        <v>176</v>
      </c>
      <c r="C171" s="125" t="s">
        <v>215</v>
      </c>
      <c r="D171" s="125" t="s">
        <v>17</v>
      </c>
      <c r="E171" s="125" t="s">
        <v>21</v>
      </c>
      <c r="F171" s="125"/>
      <c r="G171" s="125" t="s">
        <v>454</v>
      </c>
      <c r="H171" s="125"/>
      <c r="I171" s="125"/>
      <c r="J171" s="125"/>
      <c r="K171" s="125" t="s">
        <v>22</v>
      </c>
      <c r="L171" s="125" t="s">
        <v>441</v>
      </c>
      <c r="M171" s="126"/>
      <c r="N171" s="127" t="s">
        <v>20</v>
      </c>
      <c r="O171" s="128"/>
      <c r="P171" s="126"/>
      <c r="Q171" s="125"/>
      <c r="R171" s="125"/>
      <c r="S171">
        <f t="shared" si="7"/>
        <v>8</v>
      </c>
      <c r="T171">
        <f t="shared" si="8"/>
        <v>95557</v>
      </c>
    </row>
    <row r="172" spans="1:20" ht="12.75">
      <c r="A172" s="68" t="str">
        <f t="shared" si="6"/>
        <v>1 61869</v>
      </c>
      <c r="B172" s="125" t="s">
        <v>59</v>
      </c>
      <c r="C172" s="125" t="s">
        <v>216</v>
      </c>
      <c r="D172" s="125" t="s">
        <v>17</v>
      </c>
      <c r="E172" s="125" t="s">
        <v>21</v>
      </c>
      <c r="F172" s="125"/>
      <c r="G172" s="125" t="s">
        <v>454</v>
      </c>
      <c r="H172" s="125"/>
      <c r="I172" s="125"/>
      <c r="J172" s="125"/>
      <c r="K172" s="125" t="s">
        <v>22</v>
      </c>
      <c r="L172" s="125" t="s">
        <v>442</v>
      </c>
      <c r="M172" s="126"/>
      <c r="N172" s="127" t="s">
        <v>51</v>
      </c>
      <c r="O172" s="128"/>
      <c r="P172" s="126"/>
      <c r="Q172" s="125"/>
      <c r="R172" s="125"/>
      <c r="S172">
        <f t="shared" si="7"/>
        <v>1</v>
      </c>
      <c r="T172">
        <f t="shared" si="8"/>
        <v>61869</v>
      </c>
    </row>
    <row r="173" spans="1:20" ht="12.75">
      <c r="A173" s="68" t="str">
        <f t="shared" si="6"/>
        <v>5 90495</v>
      </c>
      <c r="B173" s="125" t="s">
        <v>107</v>
      </c>
      <c r="C173" s="125" t="s">
        <v>217</v>
      </c>
      <c r="D173" s="125" t="s">
        <v>17</v>
      </c>
      <c r="E173" s="125" t="s">
        <v>24</v>
      </c>
      <c r="F173" s="125"/>
      <c r="G173" s="125">
        <v>3</v>
      </c>
      <c r="H173" s="125"/>
      <c r="I173" s="125"/>
      <c r="J173" s="125"/>
      <c r="K173" s="125" t="s">
        <v>16</v>
      </c>
      <c r="L173" s="125" t="s">
        <v>443</v>
      </c>
      <c r="M173" s="126"/>
      <c r="N173" s="127" t="s">
        <v>27</v>
      </c>
      <c r="O173" s="128"/>
      <c r="P173" s="126"/>
      <c r="Q173" s="125"/>
      <c r="R173" s="125"/>
      <c r="S173">
        <f t="shared" si="7"/>
        <v>5</v>
      </c>
      <c r="T173">
        <f t="shared" si="8"/>
        <v>90495</v>
      </c>
    </row>
    <row r="174" spans="1:20" ht="12.75">
      <c r="A174" s="68" t="str">
        <f t="shared" si="6"/>
        <v>6 91087</v>
      </c>
      <c r="B174" s="125" t="s">
        <v>105</v>
      </c>
      <c r="C174" s="125" t="s">
        <v>248</v>
      </c>
      <c r="D174" s="125" t="s">
        <v>17</v>
      </c>
      <c r="E174" s="125" t="s">
        <v>24</v>
      </c>
      <c r="F174" s="125"/>
      <c r="G174" s="125">
        <v>1</v>
      </c>
      <c r="H174" s="125"/>
      <c r="I174" s="125"/>
      <c r="J174" s="125"/>
      <c r="K174" s="125" t="s">
        <v>22</v>
      </c>
      <c r="L174" s="125" t="s">
        <v>444</v>
      </c>
      <c r="M174" s="126"/>
      <c r="N174" s="127" t="s">
        <v>234</v>
      </c>
      <c r="O174" s="128"/>
      <c r="P174" s="126"/>
      <c r="Q174" s="125"/>
      <c r="R174" s="125"/>
      <c r="S174">
        <f aca="true" t="shared" si="9" ref="S174:S186">B174*1</f>
        <v>6</v>
      </c>
      <c r="T174">
        <f aca="true" t="shared" si="10" ref="T174:T186">C174*1</f>
        <v>91087</v>
      </c>
    </row>
    <row r="175" spans="1:20" ht="12.75">
      <c r="A175" s="68" t="str">
        <f t="shared" si="6"/>
        <v>98 61455</v>
      </c>
      <c r="B175" s="125" t="s">
        <v>90</v>
      </c>
      <c r="C175" s="125" t="s">
        <v>218</v>
      </c>
      <c r="D175" s="125" t="s">
        <v>17</v>
      </c>
      <c r="E175" s="125" t="s">
        <v>21</v>
      </c>
      <c r="F175" s="125"/>
      <c r="G175" s="125" t="s">
        <v>454</v>
      </c>
      <c r="H175" s="125"/>
      <c r="I175" s="125"/>
      <c r="J175" s="125"/>
      <c r="K175" s="125" t="s">
        <v>16</v>
      </c>
      <c r="L175" s="125" t="s">
        <v>262</v>
      </c>
      <c r="M175" s="126"/>
      <c r="N175" s="127" t="s">
        <v>18</v>
      </c>
      <c r="O175" s="128"/>
      <c r="P175" s="126"/>
      <c r="Q175" s="125"/>
      <c r="R175" s="125"/>
      <c r="S175">
        <f t="shared" si="9"/>
        <v>98</v>
      </c>
      <c r="T175">
        <f t="shared" si="10"/>
        <v>61455</v>
      </c>
    </row>
    <row r="176" spans="1:20" ht="12.75">
      <c r="A176" s="68" t="str">
        <f t="shared" si="6"/>
        <v>11 102915</v>
      </c>
      <c r="B176" s="125" t="s">
        <v>46</v>
      </c>
      <c r="C176" s="125" t="s">
        <v>219</v>
      </c>
      <c r="D176" s="125" t="s">
        <v>17</v>
      </c>
      <c r="E176" s="125" t="s">
        <v>24</v>
      </c>
      <c r="F176" s="125"/>
      <c r="G176" s="125">
        <v>7</v>
      </c>
      <c r="H176" s="125"/>
      <c r="I176" s="125"/>
      <c r="J176" s="125"/>
      <c r="K176" s="125" t="s">
        <v>22</v>
      </c>
      <c r="L176" s="125" t="s">
        <v>445</v>
      </c>
      <c r="M176" s="126"/>
      <c r="N176" s="127" t="s">
        <v>44</v>
      </c>
      <c r="O176" s="128"/>
      <c r="P176" s="126"/>
      <c r="Q176" s="125"/>
      <c r="R176" s="125"/>
      <c r="S176">
        <f t="shared" si="9"/>
        <v>11</v>
      </c>
      <c r="T176">
        <f t="shared" si="10"/>
        <v>102915</v>
      </c>
    </row>
    <row r="177" spans="1:20" ht="12.75">
      <c r="A177" s="68" t="str">
        <f t="shared" si="6"/>
        <v>4 88092</v>
      </c>
      <c r="B177" s="125" t="s">
        <v>77</v>
      </c>
      <c r="C177" s="125" t="s">
        <v>220</v>
      </c>
      <c r="D177" s="125" t="s">
        <v>17</v>
      </c>
      <c r="E177" s="125" t="s">
        <v>24</v>
      </c>
      <c r="F177" s="125"/>
      <c r="G177" s="125">
        <v>1</v>
      </c>
      <c r="H177" s="125"/>
      <c r="I177" s="125"/>
      <c r="J177" s="125"/>
      <c r="K177" s="125" t="s">
        <v>22</v>
      </c>
      <c r="L177" s="125" t="s">
        <v>230</v>
      </c>
      <c r="M177" s="126"/>
      <c r="N177" s="127" t="s">
        <v>53</v>
      </c>
      <c r="O177" s="128"/>
      <c r="P177" s="126"/>
      <c r="Q177" s="125"/>
      <c r="R177" s="125"/>
      <c r="S177">
        <f t="shared" si="9"/>
        <v>4</v>
      </c>
      <c r="T177">
        <f t="shared" si="10"/>
        <v>88092</v>
      </c>
    </row>
    <row r="178" spans="1:20" ht="12.75">
      <c r="A178" s="68" t="str">
        <f t="shared" si="6"/>
        <v>12 103643</v>
      </c>
      <c r="B178" s="125" t="s">
        <v>45</v>
      </c>
      <c r="C178" s="125" t="s">
        <v>221</v>
      </c>
      <c r="D178" s="125" t="s">
        <v>17</v>
      </c>
      <c r="E178" s="125" t="s">
        <v>21</v>
      </c>
      <c r="F178" s="125"/>
      <c r="G178" s="125" t="s">
        <v>454</v>
      </c>
      <c r="H178" s="125"/>
      <c r="I178" s="125"/>
      <c r="J178" s="125"/>
      <c r="K178" s="125" t="s">
        <v>22</v>
      </c>
      <c r="L178" s="125" t="s">
        <v>446</v>
      </c>
      <c r="M178" s="126"/>
      <c r="N178" s="127" t="s">
        <v>44</v>
      </c>
      <c r="O178" s="128"/>
      <c r="P178" s="126"/>
      <c r="Q178" s="125"/>
      <c r="R178" s="125"/>
      <c r="S178">
        <f t="shared" si="9"/>
        <v>12</v>
      </c>
      <c r="T178">
        <f t="shared" si="10"/>
        <v>103643</v>
      </c>
    </row>
    <row r="179" spans="1:20" ht="12.75">
      <c r="A179" s="68" t="str">
        <f t="shared" si="6"/>
        <v>10 99412</v>
      </c>
      <c r="B179" s="125" t="s">
        <v>41</v>
      </c>
      <c r="C179" s="125" t="s">
        <v>222</v>
      </c>
      <c r="D179" s="125" t="s">
        <v>17</v>
      </c>
      <c r="E179" s="125" t="s">
        <v>24</v>
      </c>
      <c r="F179" s="125"/>
      <c r="G179" s="125">
        <v>1</v>
      </c>
      <c r="H179" s="125"/>
      <c r="I179" s="125"/>
      <c r="J179" s="125"/>
      <c r="K179" s="125" t="s">
        <v>22</v>
      </c>
      <c r="L179" s="125" t="s">
        <v>447</v>
      </c>
      <c r="M179" s="126"/>
      <c r="N179" s="127" t="s">
        <v>53</v>
      </c>
      <c r="O179" s="128"/>
      <c r="P179" s="126"/>
      <c r="Q179" s="125"/>
      <c r="R179" s="125"/>
      <c r="S179">
        <f t="shared" si="9"/>
        <v>10</v>
      </c>
      <c r="T179">
        <f t="shared" si="10"/>
        <v>99412</v>
      </c>
    </row>
    <row r="180" spans="1:20" ht="12.75">
      <c r="A180" s="68" t="str">
        <f t="shared" si="6"/>
        <v>78 4327</v>
      </c>
      <c r="B180" s="125" t="s">
        <v>181</v>
      </c>
      <c r="C180" s="125" t="s">
        <v>299</v>
      </c>
      <c r="D180" s="125" t="s">
        <v>17</v>
      </c>
      <c r="E180" s="125" t="s">
        <v>24</v>
      </c>
      <c r="F180" s="125"/>
      <c r="G180" s="125">
        <v>1</v>
      </c>
      <c r="H180" s="125"/>
      <c r="I180" s="125"/>
      <c r="J180" s="125"/>
      <c r="K180" s="125" t="s">
        <v>22</v>
      </c>
      <c r="L180" s="125" t="s">
        <v>448</v>
      </c>
      <c r="M180" s="126"/>
      <c r="N180" s="127" t="s">
        <v>27</v>
      </c>
      <c r="O180" s="128"/>
      <c r="P180" s="126"/>
      <c r="Q180" s="125"/>
      <c r="R180" s="125"/>
      <c r="S180">
        <f t="shared" si="9"/>
        <v>78</v>
      </c>
      <c r="T180">
        <f t="shared" si="10"/>
        <v>4327</v>
      </c>
    </row>
    <row r="181" spans="1:20" ht="12.75">
      <c r="A181" s="68" t="str">
        <f t="shared" si="6"/>
        <v>99 61777</v>
      </c>
      <c r="B181" s="125" t="s">
        <v>122</v>
      </c>
      <c r="C181" s="125" t="s">
        <v>223</v>
      </c>
      <c r="D181" s="125" t="s">
        <v>22</v>
      </c>
      <c r="E181" s="125" t="s">
        <v>24</v>
      </c>
      <c r="F181" s="125"/>
      <c r="G181" s="125">
        <v>16</v>
      </c>
      <c r="H181" s="125"/>
      <c r="I181" s="125"/>
      <c r="J181" s="125"/>
      <c r="K181" s="125" t="s">
        <v>22</v>
      </c>
      <c r="L181" s="125" t="s">
        <v>65</v>
      </c>
      <c r="M181" s="126"/>
      <c r="N181" s="127" t="s">
        <v>18</v>
      </c>
      <c r="O181" s="128"/>
      <c r="P181" s="126"/>
      <c r="Q181" s="125"/>
      <c r="R181" s="125"/>
      <c r="S181">
        <f t="shared" si="9"/>
        <v>99</v>
      </c>
      <c r="T181">
        <f t="shared" si="10"/>
        <v>61777</v>
      </c>
    </row>
    <row r="182" spans="1:20" ht="12.75">
      <c r="A182" s="68" t="str">
        <f t="shared" si="6"/>
        <v>3 65220</v>
      </c>
      <c r="B182" s="125" t="s">
        <v>134</v>
      </c>
      <c r="C182" s="125" t="s">
        <v>224</v>
      </c>
      <c r="D182" s="125" t="s">
        <v>17</v>
      </c>
      <c r="E182" s="125" t="s">
        <v>24</v>
      </c>
      <c r="F182" s="125"/>
      <c r="G182" s="125">
        <v>14</v>
      </c>
      <c r="H182" s="125"/>
      <c r="I182" s="125"/>
      <c r="J182" s="125"/>
      <c r="K182" s="125" t="s">
        <v>22</v>
      </c>
      <c r="L182" s="125" t="s">
        <v>449</v>
      </c>
      <c r="M182" s="126"/>
      <c r="N182" s="127" t="s">
        <v>18</v>
      </c>
      <c r="O182" s="128"/>
      <c r="P182" s="126"/>
      <c r="Q182" s="125"/>
      <c r="R182" s="125"/>
      <c r="S182">
        <f t="shared" si="9"/>
        <v>3</v>
      </c>
      <c r="T182">
        <f t="shared" si="10"/>
        <v>65220</v>
      </c>
    </row>
    <row r="183" spans="1:20" ht="12.75">
      <c r="A183" s="68" t="str">
        <f t="shared" si="6"/>
        <v>14 106436</v>
      </c>
      <c r="B183" s="125" t="s">
        <v>57</v>
      </c>
      <c r="C183" s="125" t="s">
        <v>300</v>
      </c>
      <c r="D183" s="125" t="s">
        <v>17</v>
      </c>
      <c r="E183" s="125" t="s">
        <v>21</v>
      </c>
      <c r="F183" s="125"/>
      <c r="G183" s="125" t="s">
        <v>454</v>
      </c>
      <c r="H183" s="125"/>
      <c r="I183" s="125"/>
      <c r="J183" s="125"/>
      <c r="K183" s="125" t="s">
        <v>22</v>
      </c>
      <c r="L183" s="125" t="s">
        <v>450</v>
      </c>
      <c r="M183" s="126"/>
      <c r="N183" s="127" t="s">
        <v>51</v>
      </c>
      <c r="O183" s="128"/>
      <c r="P183" s="126"/>
      <c r="Q183" s="125"/>
      <c r="R183" s="125"/>
      <c r="S183">
        <f t="shared" si="9"/>
        <v>14</v>
      </c>
      <c r="T183">
        <f t="shared" si="10"/>
        <v>106436</v>
      </c>
    </row>
    <row r="184" spans="1:20" ht="12.75">
      <c r="A184" s="68" t="str">
        <f t="shared" si="6"/>
        <v>16 109053</v>
      </c>
      <c r="B184" s="125" t="s">
        <v>98</v>
      </c>
      <c r="C184" s="125" t="s">
        <v>225</v>
      </c>
      <c r="D184" s="125" t="s">
        <v>17</v>
      </c>
      <c r="E184" s="125" t="s">
        <v>21</v>
      </c>
      <c r="F184" s="125"/>
      <c r="G184" s="125" t="s">
        <v>454</v>
      </c>
      <c r="H184" s="125"/>
      <c r="I184" s="125"/>
      <c r="J184" s="125"/>
      <c r="K184" s="125" t="s">
        <v>22</v>
      </c>
      <c r="L184" s="125" t="s">
        <v>451</v>
      </c>
      <c r="M184" s="126"/>
      <c r="N184" s="127" t="s">
        <v>23</v>
      </c>
      <c r="O184" s="128"/>
      <c r="P184" s="126"/>
      <c r="Q184" s="125"/>
      <c r="R184" s="125"/>
      <c r="S184">
        <f t="shared" si="9"/>
        <v>16</v>
      </c>
      <c r="T184">
        <f t="shared" si="10"/>
        <v>109053</v>
      </c>
    </row>
    <row r="185" spans="1:20" ht="12.75">
      <c r="A185" s="68" t="str">
        <f t="shared" si="6"/>
        <v>8 95902</v>
      </c>
      <c r="B185" s="125" t="s">
        <v>176</v>
      </c>
      <c r="C185" s="125" t="s">
        <v>226</v>
      </c>
      <c r="D185" s="125" t="s">
        <v>17</v>
      </c>
      <c r="E185" s="125" t="s">
        <v>24</v>
      </c>
      <c r="F185" s="125"/>
      <c r="G185" s="125">
        <v>2</v>
      </c>
      <c r="H185" s="125"/>
      <c r="I185" s="125"/>
      <c r="J185" s="125"/>
      <c r="K185" s="125" t="s">
        <v>22</v>
      </c>
      <c r="L185" s="125" t="s">
        <v>452</v>
      </c>
      <c r="M185" s="126"/>
      <c r="N185" s="127" t="s">
        <v>44</v>
      </c>
      <c r="O185" s="128"/>
      <c r="P185" s="126"/>
      <c r="Q185" s="125"/>
      <c r="R185" s="125"/>
      <c r="S185">
        <f t="shared" si="9"/>
        <v>8</v>
      </c>
      <c r="T185">
        <f t="shared" si="10"/>
        <v>95902</v>
      </c>
    </row>
    <row r="186" spans="1:20" ht="12.75">
      <c r="A186" s="68" t="str">
        <f t="shared" si="6"/>
        <v>11 102927</v>
      </c>
      <c r="B186" s="125" t="s">
        <v>46</v>
      </c>
      <c r="C186" s="125" t="s">
        <v>227</v>
      </c>
      <c r="D186" s="125" t="s">
        <v>17</v>
      </c>
      <c r="E186" s="125" t="s">
        <v>24</v>
      </c>
      <c r="F186" s="125"/>
      <c r="G186" s="125">
        <v>0</v>
      </c>
      <c r="H186" s="125"/>
      <c r="I186" s="125"/>
      <c r="J186" s="125"/>
      <c r="K186" s="125" t="s">
        <v>22</v>
      </c>
      <c r="L186" s="125" t="s">
        <v>453</v>
      </c>
      <c r="M186" s="126"/>
      <c r="N186" s="127" t="s">
        <v>23</v>
      </c>
      <c r="O186" s="128"/>
      <c r="P186" s="126"/>
      <c r="Q186" s="125"/>
      <c r="R186" s="125"/>
      <c r="S186">
        <f t="shared" si="9"/>
        <v>11</v>
      </c>
      <c r="T186">
        <f t="shared" si="10"/>
        <v>102927</v>
      </c>
    </row>
    <row r="187" spans="1:18" ht="12.75">
      <c r="A187" s="68"/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6"/>
      <c r="N187" s="127"/>
      <c r="O187" s="128"/>
      <c r="P187" s="126"/>
      <c r="Q187" s="125"/>
      <c r="R187" s="125"/>
    </row>
    <row r="188" spans="1:18" ht="12.75">
      <c r="A188" s="68"/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6"/>
      <c r="N188" s="127"/>
      <c r="O188" s="128"/>
      <c r="P188" s="126"/>
      <c r="Q188" s="125"/>
      <c r="R188" s="125"/>
    </row>
    <row r="189" spans="1:18" ht="12.75">
      <c r="A189" s="68"/>
      <c r="B189" s="125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6"/>
      <c r="N189" s="127"/>
      <c r="O189" s="128"/>
      <c r="P189" s="126"/>
      <c r="Q189" s="125"/>
      <c r="R189" s="125"/>
    </row>
  </sheetData>
  <sheetProtection/>
  <autoFilter ref="A1:U189"/>
  <printOptions/>
  <pageMargins left="0.2755905511811024" right="0.15748031496062992" top="0.54" bottom="0.41" header="0.2" footer="0.17"/>
  <pageSetup horizontalDpi="300" verticalDpi="300" orientation="landscape" paperSize="9" scale="84" r:id="rId1"/>
  <headerFooter alignWithMargins="0">
    <oddHeader>&amp;CListing catégorie de Mars 2009
Référence pour les championnats individuels</oddHeader>
    <oddFooter>&amp;C&amp;D&amp;R&amp;P/&amp;N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X89"/>
  <sheetViews>
    <sheetView zoomScale="90" zoomScaleNormal="90" zoomScalePageLayoutView="0" workbookViewId="0" topLeftCell="B3">
      <selection activeCell="J6" sqref="J6"/>
    </sheetView>
  </sheetViews>
  <sheetFormatPr defaultColWidth="11.421875" defaultRowHeight="12.75"/>
  <cols>
    <col min="3" max="3" width="10.00390625" style="0" bestFit="1" customWidth="1"/>
    <col min="4" max="4" width="29.28125" style="0" customWidth="1"/>
    <col min="5" max="5" width="16.421875" style="0" customWidth="1"/>
    <col min="6" max="6" width="7.00390625" style="0" customWidth="1"/>
    <col min="7" max="7" width="0.71875" style="0" customWidth="1"/>
    <col min="8" max="8" width="7.00390625" style="0" customWidth="1"/>
    <col min="9" max="9" width="7.00390625" style="0" bestFit="1" customWidth="1"/>
    <col min="10" max="17" width="7.28125" style="0" customWidth="1"/>
    <col min="18" max="18" width="7.28125" style="0" hidden="1" customWidth="1"/>
    <col min="19" max="19" width="8.7109375" style="0" customWidth="1"/>
    <col min="20" max="20" width="7.00390625" style="0" customWidth="1"/>
    <col min="21" max="21" width="8.7109375" style="0" customWidth="1"/>
    <col min="22" max="22" width="8.140625" style="0" customWidth="1"/>
    <col min="23" max="23" width="7.57421875" style="0" customWidth="1"/>
    <col min="24" max="24" width="8.28125" style="0" hidden="1" customWidth="1"/>
  </cols>
  <sheetData>
    <row r="1" spans="1:24" ht="33.75">
      <c r="A1" s="192" t="s">
        <v>55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</row>
    <row r="2" spans="1:24" ht="33.75">
      <c r="A2" s="192" t="s">
        <v>456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</row>
    <row r="3" spans="3:19" ht="54" customHeight="1">
      <c r="C3" s="54"/>
      <c r="D3" s="5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3:24" ht="12.75" customHeight="1">
      <c r="C4" s="201" t="s">
        <v>14</v>
      </c>
      <c r="D4" s="201" t="s">
        <v>0</v>
      </c>
      <c r="E4" s="195" t="s">
        <v>28</v>
      </c>
      <c r="F4" s="196"/>
      <c r="G4" s="196"/>
      <c r="H4" s="197"/>
      <c r="I4" s="193" t="s">
        <v>48</v>
      </c>
      <c r="J4" s="189" t="s">
        <v>12</v>
      </c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1"/>
      <c r="X4" s="62"/>
    </row>
    <row r="5" spans="1:24" ht="12.75">
      <c r="A5" s="10" t="s">
        <v>29</v>
      </c>
      <c r="B5" s="10" t="s">
        <v>30</v>
      </c>
      <c r="C5" s="201"/>
      <c r="D5" s="201"/>
      <c r="E5" s="198"/>
      <c r="F5" s="199"/>
      <c r="G5" s="199"/>
      <c r="H5" s="200"/>
      <c r="I5" s="194"/>
      <c r="J5" s="1" t="s">
        <v>1</v>
      </c>
      <c r="K5" s="1" t="s">
        <v>2</v>
      </c>
      <c r="L5" s="1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52</v>
      </c>
      <c r="S5" s="1" t="s">
        <v>9</v>
      </c>
      <c r="T5" s="1" t="s">
        <v>10</v>
      </c>
      <c r="U5" s="1" t="s">
        <v>11</v>
      </c>
      <c r="V5" s="1" t="s">
        <v>48</v>
      </c>
      <c r="W5" s="1" t="s">
        <v>49</v>
      </c>
      <c r="X5" s="1"/>
    </row>
    <row r="6" spans="1:24" ht="12.75" customHeight="1">
      <c r="A6" s="9" t="str">
        <f>IF($C6="","",VLOOKUP($C6,Régional!$A$1:$U$189,5,FALSE))</f>
        <v>V1</v>
      </c>
      <c r="B6" s="9" t="str">
        <f>IF($C6="","",VLOOKUP($C6,Régional!$A$1:$U$189,4,FALSE))</f>
        <v>H</v>
      </c>
      <c r="C6" s="16" t="s">
        <v>462</v>
      </c>
      <c r="D6" s="142" t="str">
        <f>IF($C6="","",VLOOKUP($C6,Régional!$A$1:$U$189,14,FALSE))</f>
        <v>BOWLING CLUB CHERBOURG</v>
      </c>
      <c r="E6" s="129" t="str">
        <f>IF($C6="","",CONCATENATE(VLOOKUP($C6,Régional!$A$1:$U$189,12,FALSE)," ",(VLOOKUP($C6,Régional!$A$1:$U$189,13,FALSE))))</f>
        <v>AUMONT Martial </v>
      </c>
      <c r="F6" s="130"/>
      <c r="G6" s="130"/>
      <c r="H6" s="131"/>
      <c r="I6" s="79">
        <f>IF($C6="","",VLOOKUP($C6,Régional!$A$1:$U$189,7,FALSE))</f>
      </c>
      <c r="J6" s="17">
        <v>154</v>
      </c>
      <c r="K6" s="17">
        <v>163</v>
      </c>
      <c r="L6" s="17">
        <v>143</v>
      </c>
      <c r="M6" s="17">
        <v>165</v>
      </c>
      <c r="N6" s="17">
        <v>173</v>
      </c>
      <c r="O6" s="17">
        <v>167</v>
      </c>
      <c r="P6" s="17">
        <v>165</v>
      </c>
      <c r="Q6" s="17">
        <v>168</v>
      </c>
      <c r="R6" s="17"/>
      <c r="S6" s="1">
        <f aca="true" t="shared" si="0" ref="S6:S37">COUNTA(J6:R6)</f>
        <v>8</v>
      </c>
      <c r="T6" s="138">
        <f aca="true" t="shared" si="1" ref="T6:T37">SUM(J6:R6)</f>
        <v>1298</v>
      </c>
      <c r="U6" s="4">
        <f aca="true" t="shared" si="2" ref="U6:U37">IF(S6=0,0,T6/S6)</f>
        <v>162.25</v>
      </c>
      <c r="V6" s="55">
        <f aca="true" t="shared" si="3" ref="V6:V37">IF(I6="",0,S6*I6)</f>
        <v>0</v>
      </c>
      <c r="W6" s="55">
        <f aca="true" t="shared" si="4" ref="W6:W37">T6+V6</f>
        <v>1298</v>
      </c>
      <c r="X6" s="63" t="str">
        <f aca="true" t="shared" si="5" ref="X6:X37">IF(C6="","","X")</f>
        <v>X</v>
      </c>
    </row>
    <row r="7" spans="1:24" ht="12.75">
      <c r="A7" s="9" t="str">
        <f>IF($C7="","",VLOOKUP($C7,Régional!$A$1:$U$189,5,FALSE))</f>
        <v>V1</v>
      </c>
      <c r="B7" s="9" t="str">
        <f>IF($C7="","",VLOOKUP($C7,Régional!$A$1:$U$189,4,FALSE))</f>
        <v>F</v>
      </c>
      <c r="C7" s="16" t="s">
        <v>461</v>
      </c>
      <c r="D7" s="142" t="str">
        <f>IF($C7="","",VLOOKUP($C7,Régional!$A$1:$U$189,14,FALSE))</f>
        <v>BOWLING CLUB CHERBOURG</v>
      </c>
      <c r="E7" s="129" t="str">
        <f>IF($C7="","",CONCATENATE(VLOOKUP($C7,Régional!$A$1:$U$189,12,FALSE)," ",(VLOOKUP($C7,Régional!$A$1:$U$189,13,FALSE))))</f>
        <v>CALLO Myriam </v>
      </c>
      <c r="F7" s="130"/>
      <c r="G7" s="130"/>
      <c r="H7" s="131"/>
      <c r="I7" s="79">
        <f>IF($C7="","",VLOOKUP($C7,Régional!$A$1:$U$189,7,FALSE))</f>
      </c>
      <c r="J7" s="17">
        <v>168</v>
      </c>
      <c r="K7" s="17">
        <v>118</v>
      </c>
      <c r="L7" s="17">
        <v>180</v>
      </c>
      <c r="M7" s="17">
        <v>168</v>
      </c>
      <c r="N7" s="17">
        <v>113</v>
      </c>
      <c r="O7" s="17">
        <v>160</v>
      </c>
      <c r="P7" s="17">
        <v>164</v>
      </c>
      <c r="Q7" s="17">
        <v>155</v>
      </c>
      <c r="R7" s="17"/>
      <c r="S7" s="1">
        <f t="shared" si="0"/>
        <v>8</v>
      </c>
      <c r="T7" s="138">
        <f t="shared" si="1"/>
        <v>1226</v>
      </c>
      <c r="U7" s="4">
        <f t="shared" si="2"/>
        <v>153.25</v>
      </c>
      <c r="V7" s="55">
        <f t="shared" si="3"/>
        <v>0</v>
      </c>
      <c r="W7" s="55">
        <f t="shared" si="4"/>
        <v>1226</v>
      </c>
      <c r="X7" s="63" t="str">
        <f t="shared" si="5"/>
        <v>X</v>
      </c>
    </row>
    <row r="8" spans="1:24" ht="12.75">
      <c r="A8" s="9" t="str">
        <f>IF($C8="","",VLOOKUP($C8,Régional!$A$1:$U$189,5,FALSE))</f>
        <v>V1</v>
      </c>
      <c r="B8" s="9" t="str">
        <f>IF($C8="","",VLOOKUP($C8,Régional!$A$1:$U$189,4,FALSE))</f>
        <v>F</v>
      </c>
      <c r="C8" s="16" t="s">
        <v>459</v>
      </c>
      <c r="D8" s="142" t="str">
        <f>IF($C8="","",VLOOKUP($C8,Régional!$A$1:$U$189,14,FALSE))</f>
        <v>BAD BOYS SAINT-LO</v>
      </c>
      <c r="E8" s="129" t="str">
        <f>IF($C8="","",CONCATENATE(VLOOKUP($C8,Régional!$A$1:$U$189,12,FALSE)," ",(VLOOKUP($C8,Régional!$A$1:$U$189,13,FALSE))))</f>
        <v>CLAVIER Françoise </v>
      </c>
      <c r="F8" s="130"/>
      <c r="G8" s="130"/>
      <c r="H8" s="131"/>
      <c r="I8" s="79">
        <f>IF($C8="","",VLOOKUP($C8,Régional!$A$1:$U$189,7,FALSE))</f>
      </c>
      <c r="J8" s="17">
        <v>198</v>
      </c>
      <c r="K8" s="17">
        <v>186</v>
      </c>
      <c r="L8" s="17">
        <v>199</v>
      </c>
      <c r="M8" s="17">
        <v>202</v>
      </c>
      <c r="N8" s="17">
        <v>214</v>
      </c>
      <c r="O8" s="17">
        <v>181</v>
      </c>
      <c r="P8" s="17">
        <v>187</v>
      </c>
      <c r="Q8" s="17">
        <v>158</v>
      </c>
      <c r="R8" s="17"/>
      <c r="S8" s="1">
        <f t="shared" si="0"/>
        <v>8</v>
      </c>
      <c r="T8" s="138">
        <f t="shared" si="1"/>
        <v>1525</v>
      </c>
      <c r="U8" s="4">
        <f t="shared" si="2"/>
        <v>190.625</v>
      </c>
      <c r="V8" s="55">
        <f t="shared" si="3"/>
        <v>0</v>
      </c>
      <c r="W8" s="55">
        <f t="shared" si="4"/>
        <v>1525</v>
      </c>
      <c r="X8" s="63" t="str">
        <f t="shared" si="5"/>
        <v>X</v>
      </c>
    </row>
    <row r="9" spans="1:24" ht="12.75">
      <c r="A9" s="9" t="str">
        <f>IF($C9="","",VLOOKUP($C9,Régional!$A$1:$U$189,5,FALSE))</f>
        <v>V3</v>
      </c>
      <c r="B9" s="9" t="str">
        <f>IF($C9="","",VLOOKUP($C9,Régional!$A$1:$U$189,4,FALSE))</f>
        <v>H</v>
      </c>
      <c r="C9" s="16" t="s">
        <v>483</v>
      </c>
      <c r="D9" s="142" t="str">
        <f>IF($C9="","",VLOOKUP($C9,Régional!$A$1:$U$189,14,FALSE))</f>
        <v>ECOLE DE BOWLING DE SAINT LO</v>
      </c>
      <c r="E9" s="129" t="str">
        <f>IF($C9="","",CONCATENATE(VLOOKUP($C9,Régional!$A$1:$U$189,12,FALSE)," ",(VLOOKUP($C9,Régional!$A$1:$U$189,13,FALSE))))</f>
        <v>DUVAL Yannick </v>
      </c>
      <c r="F9" s="130"/>
      <c r="G9" s="130"/>
      <c r="H9" s="131"/>
      <c r="I9" s="79">
        <f>IF($C9="","",VLOOKUP($C9,Régional!$A$1:$U$189,7,FALSE))</f>
        <v>0</v>
      </c>
      <c r="J9" s="17">
        <v>135</v>
      </c>
      <c r="K9" s="17">
        <v>204</v>
      </c>
      <c r="L9" s="17">
        <v>156</v>
      </c>
      <c r="M9" s="17">
        <v>125</v>
      </c>
      <c r="N9" s="17">
        <v>166</v>
      </c>
      <c r="O9" s="17">
        <v>179</v>
      </c>
      <c r="P9" s="17">
        <v>162</v>
      </c>
      <c r="Q9" s="17">
        <v>141</v>
      </c>
      <c r="R9" s="17"/>
      <c r="S9" s="1">
        <f t="shared" si="0"/>
        <v>8</v>
      </c>
      <c r="T9" s="138">
        <f t="shared" si="1"/>
        <v>1268</v>
      </c>
      <c r="U9" s="4">
        <f t="shared" si="2"/>
        <v>158.5</v>
      </c>
      <c r="V9" s="55">
        <f t="shared" si="3"/>
        <v>0</v>
      </c>
      <c r="W9" s="55">
        <f t="shared" si="4"/>
        <v>1268</v>
      </c>
      <c r="X9" s="63" t="str">
        <f t="shared" si="5"/>
        <v>X</v>
      </c>
    </row>
    <row r="10" spans="1:24" ht="12.75">
      <c r="A10" s="9" t="str">
        <f>IF($C10="","",VLOOKUP($C10,Régional!$A$1:$U$189,5,FALSE))</f>
        <v>V3</v>
      </c>
      <c r="B10" s="9" t="str">
        <f>IF($C10="","",VLOOKUP($C10,Régional!$A$1:$U$189,4,FALSE))</f>
        <v>H</v>
      </c>
      <c r="C10" s="16" t="s">
        <v>481</v>
      </c>
      <c r="D10" s="142" t="str">
        <f>IF($C10="","",VLOOKUP($C10,Régional!$A$1:$U$189,14,FALSE))</f>
        <v>BAD BOYS SAINT-LO</v>
      </c>
      <c r="E10" s="129" t="str">
        <f>IF($C10="","",CONCATENATE(VLOOKUP($C10,Régional!$A$1:$U$189,12,FALSE)," ",(VLOOKUP($C10,Régional!$A$1:$U$189,13,FALSE))))</f>
        <v>GADAIS Alain </v>
      </c>
      <c r="F10" s="130"/>
      <c r="G10" s="130"/>
      <c r="H10" s="131"/>
      <c r="I10" s="79">
        <f>IF($C10="","",VLOOKUP($C10,Régional!$A$1:$U$189,7,FALSE))</f>
        <v>4</v>
      </c>
      <c r="J10" s="17">
        <v>188</v>
      </c>
      <c r="K10" s="17">
        <v>157</v>
      </c>
      <c r="L10" s="17">
        <v>175</v>
      </c>
      <c r="M10" s="17">
        <v>209</v>
      </c>
      <c r="N10" s="17">
        <v>193</v>
      </c>
      <c r="O10" s="17">
        <v>169</v>
      </c>
      <c r="P10" s="17">
        <v>177</v>
      </c>
      <c r="Q10" s="17">
        <v>180</v>
      </c>
      <c r="R10" s="17"/>
      <c r="S10" s="1">
        <f t="shared" si="0"/>
        <v>8</v>
      </c>
      <c r="T10" s="138">
        <f t="shared" si="1"/>
        <v>1448</v>
      </c>
      <c r="U10" s="4">
        <f t="shared" si="2"/>
        <v>181</v>
      </c>
      <c r="V10" s="55">
        <f t="shared" si="3"/>
        <v>32</v>
      </c>
      <c r="W10" s="55">
        <f t="shared" si="4"/>
        <v>1480</v>
      </c>
      <c r="X10" s="63" t="str">
        <f t="shared" si="5"/>
        <v>X</v>
      </c>
    </row>
    <row r="11" spans="1:24" ht="12.75">
      <c r="A11" s="9" t="str">
        <f>IF($C11="","",VLOOKUP($C11,Régional!$A$1:$U$189,5,FALSE))</f>
        <v>V2</v>
      </c>
      <c r="B11" s="9" t="str">
        <f>IF($C11="","",VLOOKUP($C11,Régional!$A$1:$U$189,4,FALSE))</f>
        <v>H</v>
      </c>
      <c r="C11" s="16" t="s">
        <v>473</v>
      </c>
      <c r="D11" s="142" t="str">
        <f>IF($C11="","",VLOOKUP($C11,Régional!$A$1:$U$189,14,FALSE))</f>
        <v>BAD BOYS SAINT-LO</v>
      </c>
      <c r="E11" s="129" t="str">
        <f>IF($C11="","",CONCATENATE(VLOOKUP($C11,Régional!$A$1:$U$189,12,FALSE)," ",(VLOOKUP($C11,Régional!$A$1:$U$189,13,FALSE))))</f>
        <v>GANNE Gilles </v>
      </c>
      <c r="F11" s="130"/>
      <c r="G11" s="130"/>
      <c r="H11" s="131"/>
      <c r="I11" s="79">
        <f>IF($C11="","",VLOOKUP($C11,Régional!$A$1:$U$189,7,FALSE))</f>
      </c>
      <c r="J11" s="17">
        <v>171</v>
      </c>
      <c r="K11" s="17">
        <v>151</v>
      </c>
      <c r="L11" s="17">
        <v>189</v>
      </c>
      <c r="M11" s="17">
        <v>183</v>
      </c>
      <c r="N11" s="17">
        <v>172</v>
      </c>
      <c r="O11" s="17">
        <v>172</v>
      </c>
      <c r="P11" s="17">
        <v>179</v>
      </c>
      <c r="Q11" s="17">
        <v>162</v>
      </c>
      <c r="R11" s="17"/>
      <c r="S11" s="1">
        <f t="shared" si="0"/>
        <v>8</v>
      </c>
      <c r="T11" s="138">
        <f t="shared" si="1"/>
        <v>1379</v>
      </c>
      <c r="U11" s="4">
        <f t="shared" si="2"/>
        <v>172.375</v>
      </c>
      <c r="V11" s="55">
        <f t="shared" si="3"/>
        <v>0</v>
      </c>
      <c r="W11" s="55">
        <f t="shared" si="4"/>
        <v>1379</v>
      </c>
      <c r="X11" s="63" t="str">
        <f t="shared" si="5"/>
        <v>X</v>
      </c>
    </row>
    <row r="12" spans="1:24" ht="12.75">
      <c r="A12" s="9" t="str">
        <f>IF($C12="","",VLOOKUP($C12,Régional!$A$1:$U$189,5,FALSE))</f>
        <v>V2</v>
      </c>
      <c r="B12" s="9" t="str">
        <f>IF($C12="","",VLOOKUP($C12,Régional!$A$1:$U$189,4,FALSE))</f>
        <v>H</v>
      </c>
      <c r="C12" s="16" t="s">
        <v>474</v>
      </c>
      <c r="D12" s="142" t="str">
        <f>IF($C12="","",VLOOKUP($C12,Régional!$A$1:$U$189,14,FALSE))</f>
        <v>BOWLING CLUB CHERBOURG</v>
      </c>
      <c r="E12" s="129" t="str">
        <f>IF($C12="","",CONCATENATE(VLOOKUP($C12,Régional!$A$1:$U$189,12,FALSE)," ",(VLOOKUP($C12,Régional!$A$1:$U$189,13,FALSE))))</f>
        <v>GARCON Pascal </v>
      </c>
      <c r="F12" s="130"/>
      <c r="G12" s="130"/>
      <c r="H12" s="131"/>
      <c r="I12" s="79">
        <f>IF($C12="","",VLOOKUP($C12,Régional!$A$1:$U$189,7,FALSE))</f>
      </c>
      <c r="J12" s="17">
        <v>154</v>
      </c>
      <c r="K12" s="17">
        <v>148</v>
      </c>
      <c r="L12" s="17">
        <v>170</v>
      </c>
      <c r="M12" s="17">
        <v>120</v>
      </c>
      <c r="N12" s="17">
        <v>160</v>
      </c>
      <c r="O12" s="17">
        <v>185</v>
      </c>
      <c r="P12" s="17">
        <v>148</v>
      </c>
      <c r="Q12" s="17">
        <v>159</v>
      </c>
      <c r="R12" s="17"/>
      <c r="S12" s="1">
        <f t="shared" si="0"/>
        <v>8</v>
      </c>
      <c r="T12" s="138">
        <f t="shared" si="1"/>
        <v>1244</v>
      </c>
      <c r="U12" s="4">
        <f t="shared" si="2"/>
        <v>155.5</v>
      </c>
      <c r="V12" s="55">
        <f t="shared" si="3"/>
        <v>0</v>
      </c>
      <c r="W12" s="55">
        <f t="shared" si="4"/>
        <v>1244</v>
      </c>
      <c r="X12" s="63" t="str">
        <f t="shared" si="5"/>
        <v>X</v>
      </c>
    </row>
    <row r="13" spans="1:24" ht="12.75">
      <c r="A13" s="9" t="str">
        <f>IF($C13="","",VLOOKUP($C13,Régional!$A$1:$U$189,5,FALSE))</f>
        <v>V1</v>
      </c>
      <c r="B13" s="9" t="str">
        <f>IF($C13="","",VLOOKUP($C13,Régional!$A$1:$U$189,4,FALSE))</f>
        <v>H</v>
      </c>
      <c r="C13" s="16" t="s">
        <v>464</v>
      </c>
      <c r="D13" s="142" t="str">
        <f>IF($C13="","",VLOOKUP($C13,Régional!$A$1:$U$189,14,FALSE))</f>
        <v>BOWLING CLUB CHERBOURG</v>
      </c>
      <c r="E13" s="129" t="str">
        <f>IF($C13="","",CONCATENATE(VLOOKUP($C13,Régional!$A$1:$U$189,12,FALSE)," ",(VLOOKUP($C13,Régional!$A$1:$U$189,13,FALSE))))</f>
        <v>GICQUEL Marc </v>
      </c>
      <c r="F13" s="130"/>
      <c r="G13" s="130"/>
      <c r="H13" s="131"/>
      <c r="I13" s="79">
        <f>IF($C13="","",VLOOKUP($C13,Régional!$A$1:$U$189,7,FALSE))</f>
      </c>
      <c r="J13" s="17">
        <v>186</v>
      </c>
      <c r="K13" s="17">
        <v>170</v>
      </c>
      <c r="L13" s="17">
        <v>165</v>
      </c>
      <c r="M13" s="17">
        <v>156</v>
      </c>
      <c r="N13" s="17">
        <v>156</v>
      </c>
      <c r="O13" s="17">
        <v>162</v>
      </c>
      <c r="P13" s="17">
        <v>171</v>
      </c>
      <c r="Q13" s="17">
        <v>194</v>
      </c>
      <c r="R13" s="17"/>
      <c r="S13" s="1">
        <f t="shared" si="0"/>
        <v>8</v>
      </c>
      <c r="T13" s="138">
        <f t="shared" si="1"/>
        <v>1360</v>
      </c>
      <c r="U13" s="4">
        <f t="shared" si="2"/>
        <v>170</v>
      </c>
      <c r="V13" s="55">
        <f t="shared" si="3"/>
        <v>0</v>
      </c>
      <c r="W13" s="55">
        <f t="shared" si="4"/>
        <v>1360</v>
      </c>
      <c r="X13" s="63" t="str">
        <f t="shared" si="5"/>
        <v>X</v>
      </c>
    </row>
    <row r="14" spans="1:24" ht="12.75">
      <c r="A14" s="9" t="str">
        <f>IF($C14="","",VLOOKUP($C14,Régional!$A$1:$U$189,5,FALSE))</f>
        <v>V2</v>
      </c>
      <c r="B14" s="9" t="str">
        <f>IF($C14="","",VLOOKUP($C14,Régional!$A$1:$U$189,4,FALSE))</f>
        <v>H</v>
      </c>
      <c r="C14" s="16" t="s">
        <v>468</v>
      </c>
      <c r="D14" s="142" t="str">
        <f>IF($C14="","",VLOOKUP($C14,Régional!$A$1:$U$189,14,FALSE))</f>
        <v>BAD BOYS SAINT-LO</v>
      </c>
      <c r="E14" s="129" t="str">
        <f>IF($C14="","",CONCATENATE(VLOOKUP($C14,Régional!$A$1:$U$189,12,FALSE)," ",(VLOOKUP($C14,Régional!$A$1:$U$189,13,FALSE))))</f>
        <v>GRESSELIN Cyrille </v>
      </c>
      <c r="F14" s="130"/>
      <c r="G14" s="130"/>
      <c r="H14" s="131"/>
      <c r="I14" s="79">
        <f>IF($C14="","",VLOOKUP($C14,Régional!$A$1:$U$189,7,FALSE))</f>
      </c>
      <c r="J14" s="17">
        <v>167</v>
      </c>
      <c r="K14" s="17">
        <v>180</v>
      </c>
      <c r="L14" s="17">
        <v>171</v>
      </c>
      <c r="M14" s="17">
        <v>175</v>
      </c>
      <c r="N14" s="17">
        <v>160</v>
      </c>
      <c r="O14" s="17">
        <v>164</v>
      </c>
      <c r="P14" s="17">
        <v>158</v>
      </c>
      <c r="Q14" s="17">
        <v>209</v>
      </c>
      <c r="R14" s="17"/>
      <c r="S14" s="1">
        <f t="shared" si="0"/>
        <v>8</v>
      </c>
      <c r="T14" s="138">
        <f t="shared" si="1"/>
        <v>1384</v>
      </c>
      <c r="U14" s="4">
        <f t="shared" si="2"/>
        <v>173</v>
      </c>
      <c r="V14" s="55">
        <f t="shared" si="3"/>
        <v>0</v>
      </c>
      <c r="W14" s="55">
        <f t="shared" si="4"/>
        <v>1384</v>
      </c>
      <c r="X14" s="63" t="str">
        <f t="shared" si="5"/>
        <v>X</v>
      </c>
    </row>
    <row r="15" spans="1:24" ht="12.75">
      <c r="A15" s="9" t="str">
        <f>IF($C15="","",VLOOKUP($C15,Régional!$A$1:$U$189,5,FALSE))</f>
        <v>V3</v>
      </c>
      <c r="B15" s="9" t="str">
        <f>IF($C15="","",VLOOKUP($C15,Régional!$A$1:$U$189,4,FALSE))</f>
        <v>H</v>
      </c>
      <c r="C15" s="16" t="s">
        <v>480</v>
      </c>
      <c r="D15" s="142" t="str">
        <f>IF($C15="","",VLOOKUP($C15,Régional!$A$1:$U$189,14,FALSE))</f>
        <v>BAD BOYS SAINT-LO</v>
      </c>
      <c r="E15" s="129" t="str">
        <f>IF($C15="","",CONCATENATE(VLOOKUP($C15,Régional!$A$1:$U$189,12,FALSE)," ",(VLOOKUP($C15,Régional!$A$1:$U$189,13,FALSE))))</f>
        <v>HORION François </v>
      </c>
      <c r="F15" s="130"/>
      <c r="G15" s="130"/>
      <c r="H15" s="131"/>
      <c r="I15" s="79">
        <f>IF($C15="","",VLOOKUP($C15,Régional!$A$1:$U$189,7,FALSE))</f>
        <v>1</v>
      </c>
      <c r="J15" s="17">
        <v>126</v>
      </c>
      <c r="K15" s="17">
        <v>178</v>
      </c>
      <c r="L15" s="17">
        <v>155</v>
      </c>
      <c r="M15" s="17">
        <v>149</v>
      </c>
      <c r="N15" s="17">
        <v>136</v>
      </c>
      <c r="O15" s="17">
        <v>151</v>
      </c>
      <c r="P15" s="17">
        <v>156</v>
      </c>
      <c r="Q15" s="17">
        <v>158</v>
      </c>
      <c r="R15" s="17"/>
      <c r="S15" s="1">
        <f t="shared" si="0"/>
        <v>8</v>
      </c>
      <c r="T15" s="138">
        <f t="shared" si="1"/>
        <v>1209</v>
      </c>
      <c r="U15" s="4">
        <f t="shared" si="2"/>
        <v>151.125</v>
      </c>
      <c r="V15" s="55">
        <f t="shared" si="3"/>
        <v>8</v>
      </c>
      <c r="W15" s="55">
        <f t="shared" si="4"/>
        <v>1217</v>
      </c>
      <c r="X15" s="63" t="str">
        <f t="shared" si="5"/>
        <v>X</v>
      </c>
    </row>
    <row r="16" spans="1:24" ht="12.75">
      <c r="A16" s="9" t="str">
        <f>IF($C16="","",VLOOKUP($C16,Régional!$A$1:$U$189,5,FALSE))</f>
        <v>V3</v>
      </c>
      <c r="B16" s="9" t="str">
        <f>IF($C16="","",VLOOKUP($C16,Régional!$A$1:$U$189,4,FALSE))</f>
        <v>F</v>
      </c>
      <c r="C16" s="16" t="s">
        <v>475</v>
      </c>
      <c r="D16" s="142" t="str">
        <f>IF($C16="","",VLOOKUP($C16,Régional!$A$1:$U$189,14,FALSE))</f>
        <v>BAD BOYS SAINT-LO</v>
      </c>
      <c r="E16" s="129" t="str">
        <f>IF($C16="","",CONCATENATE(VLOOKUP($C16,Régional!$A$1:$U$189,12,FALSE)," ",(VLOOKUP($C16,Régional!$A$1:$U$189,13,FALSE))))</f>
        <v>LAROQUE Elisabeth </v>
      </c>
      <c r="F16" s="130"/>
      <c r="G16" s="130"/>
      <c r="H16" s="131"/>
      <c r="I16" s="79">
        <f>IF($C16="","",VLOOKUP($C16,Régional!$A$1:$U$189,7,FALSE))</f>
        <v>3</v>
      </c>
      <c r="J16" s="17">
        <v>210</v>
      </c>
      <c r="K16" s="17">
        <v>132</v>
      </c>
      <c r="L16" s="17">
        <v>134</v>
      </c>
      <c r="M16" s="17">
        <v>166</v>
      </c>
      <c r="N16" s="17">
        <v>170</v>
      </c>
      <c r="O16" s="17">
        <v>146</v>
      </c>
      <c r="P16" s="17">
        <v>166</v>
      </c>
      <c r="Q16" s="17">
        <v>125</v>
      </c>
      <c r="R16" s="17"/>
      <c r="S16" s="1">
        <f t="shared" si="0"/>
        <v>8</v>
      </c>
      <c r="T16" s="138">
        <f t="shared" si="1"/>
        <v>1249</v>
      </c>
      <c r="U16" s="4">
        <f t="shared" si="2"/>
        <v>156.125</v>
      </c>
      <c r="V16" s="55">
        <f t="shared" si="3"/>
        <v>24</v>
      </c>
      <c r="W16" s="55">
        <f t="shared" si="4"/>
        <v>1273</v>
      </c>
      <c r="X16" s="63" t="str">
        <f t="shared" si="5"/>
        <v>X</v>
      </c>
    </row>
    <row r="17" spans="1:24" ht="12.75">
      <c r="A17" s="9" t="str">
        <f>IF($C17="","",VLOOKUP($C17,Régional!$A$1:$U$189,5,FALSE))</f>
        <v>V2</v>
      </c>
      <c r="B17" s="9" t="str">
        <f>IF($C17="","",VLOOKUP($C17,Régional!$A$1:$U$189,4,FALSE))</f>
        <v>H</v>
      </c>
      <c r="C17" s="16" t="s">
        <v>469</v>
      </c>
      <c r="D17" s="142" t="str">
        <f>IF($C17="","",VLOOKUP($C17,Régional!$A$1:$U$189,14,FALSE))</f>
        <v>BAD BOYS SAINT-LO</v>
      </c>
      <c r="E17" s="129" t="str">
        <f>IF($C17="","",CONCATENATE(VLOOKUP($C17,Régional!$A$1:$U$189,12,FALSE)," ",(VLOOKUP($C17,Régional!$A$1:$U$189,13,FALSE))))</f>
        <v>LECARPENTIER Denis </v>
      </c>
      <c r="F17" s="130"/>
      <c r="G17" s="130"/>
      <c r="H17" s="131"/>
      <c r="I17" s="79">
        <f>IF($C17="","",VLOOKUP($C17,Régional!$A$1:$U$189,7,FALSE))</f>
      </c>
      <c r="J17" s="17">
        <v>183</v>
      </c>
      <c r="K17" s="17">
        <v>193</v>
      </c>
      <c r="L17" s="17">
        <v>161</v>
      </c>
      <c r="M17" s="17">
        <v>180</v>
      </c>
      <c r="N17" s="17">
        <v>162</v>
      </c>
      <c r="O17" s="17">
        <v>194</v>
      </c>
      <c r="P17" s="17">
        <v>194</v>
      </c>
      <c r="Q17" s="17">
        <v>201</v>
      </c>
      <c r="R17" s="17"/>
      <c r="S17" s="1">
        <f t="shared" si="0"/>
        <v>8</v>
      </c>
      <c r="T17" s="138">
        <f t="shared" si="1"/>
        <v>1468</v>
      </c>
      <c r="U17" s="4">
        <f t="shared" si="2"/>
        <v>183.5</v>
      </c>
      <c r="V17" s="55">
        <f t="shared" si="3"/>
        <v>0</v>
      </c>
      <c r="W17" s="55">
        <f t="shared" si="4"/>
        <v>1468</v>
      </c>
      <c r="X17" s="63" t="str">
        <f t="shared" si="5"/>
        <v>X</v>
      </c>
    </row>
    <row r="18" spans="1:24" ht="12.75">
      <c r="A18" s="9" t="str">
        <f>IF($C18="","",VLOOKUP($C18,Régional!$A$1:$U$189,5,FALSE))</f>
        <v>V2</v>
      </c>
      <c r="B18" s="9" t="str">
        <f>IF($C18="","",VLOOKUP($C18,Régional!$A$1:$U$189,4,FALSE))</f>
        <v>F</v>
      </c>
      <c r="C18" s="16" t="s">
        <v>467</v>
      </c>
      <c r="D18" s="142" t="str">
        <f>IF($C18="","",VLOOKUP($C18,Régional!$A$1:$U$189,14,FALSE))</f>
        <v>BAD BOYS SAINT-LO</v>
      </c>
      <c r="E18" s="129" t="str">
        <f>IF($C18="","",CONCATENATE(VLOOKUP($C18,Régional!$A$1:$U$189,12,FALSE)," ",(VLOOKUP($C18,Régional!$A$1:$U$189,13,FALSE))))</f>
        <v>LEPRINCE Christine </v>
      </c>
      <c r="F18" s="130"/>
      <c r="G18" s="130"/>
      <c r="H18" s="131"/>
      <c r="I18" s="79">
        <f>IF($C18="","",VLOOKUP($C18,Régional!$A$1:$U$189,7,FALSE))</f>
      </c>
      <c r="J18" s="17">
        <v>145</v>
      </c>
      <c r="K18" s="17">
        <v>165</v>
      </c>
      <c r="L18" s="17">
        <v>172</v>
      </c>
      <c r="M18" s="17">
        <v>174</v>
      </c>
      <c r="N18" s="17">
        <v>149</v>
      </c>
      <c r="O18" s="17">
        <v>132</v>
      </c>
      <c r="P18" s="17">
        <v>182</v>
      </c>
      <c r="Q18" s="17">
        <v>178</v>
      </c>
      <c r="R18" s="17"/>
      <c r="S18" s="1">
        <f t="shared" si="0"/>
        <v>8</v>
      </c>
      <c r="T18" s="138">
        <f t="shared" si="1"/>
        <v>1297</v>
      </c>
      <c r="U18" s="4">
        <f t="shared" si="2"/>
        <v>162.125</v>
      </c>
      <c r="V18" s="55">
        <f t="shared" si="3"/>
        <v>0</v>
      </c>
      <c r="W18" s="55">
        <f t="shared" si="4"/>
        <v>1297</v>
      </c>
      <c r="X18" s="63" t="str">
        <f t="shared" si="5"/>
        <v>X</v>
      </c>
    </row>
    <row r="19" spans="1:24" ht="12.75">
      <c r="A19" s="9" t="str">
        <f>IF($C19="","",VLOOKUP($C19,Régional!$A$1:$U$189,5,FALSE))</f>
        <v>V2</v>
      </c>
      <c r="B19" s="9" t="str">
        <f>IF($C19="","",VLOOKUP($C19,Régional!$A$1:$U$189,4,FALSE))</f>
        <v>H</v>
      </c>
      <c r="C19" s="16" t="s">
        <v>471</v>
      </c>
      <c r="D19" s="142" t="str">
        <f>IF($C19="","",VLOOKUP($C19,Régional!$A$1:$U$189,14,FALSE))</f>
        <v>BOWLING CLUB CHERBOURG</v>
      </c>
      <c r="E19" s="129" t="str">
        <f>IF($C19="","",CONCATENATE(VLOOKUP($C19,Régional!$A$1:$U$189,12,FALSE)," ",(VLOOKUP($C19,Régional!$A$1:$U$189,13,FALSE))))</f>
        <v>MARCHAND Philippe </v>
      </c>
      <c r="F19" s="130"/>
      <c r="G19" s="130"/>
      <c r="H19" s="131"/>
      <c r="I19" s="79">
        <f>IF($C19="","",VLOOKUP($C19,Régional!$A$1:$U$189,7,FALSE))</f>
      </c>
      <c r="J19" s="17">
        <v>186</v>
      </c>
      <c r="K19" s="17">
        <v>185</v>
      </c>
      <c r="L19" s="17">
        <v>192</v>
      </c>
      <c r="M19" s="17">
        <v>147</v>
      </c>
      <c r="N19" s="17">
        <v>199</v>
      </c>
      <c r="O19" s="17">
        <v>152</v>
      </c>
      <c r="P19" s="17">
        <v>240</v>
      </c>
      <c r="Q19" s="17">
        <v>156</v>
      </c>
      <c r="R19" s="17"/>
      <c r="S19" s="1">
        <f t="shared" si="0"/>
        <v>8</v>
      </c>
      <c r="T19" s="138">
        <f t="shared" si="1"/>
        <v>1457</v>
      </c>
      <c r="U19" s="4">
        <f t="shared" si="2"/>
        <v>182.125</v>
      </c>
      <c r="V19" s="55">
        <f t="shared" si="3"/>
        <v>0</v>
      </c>
      <c r="W19" s="55">
        <f t="shared" si="4"/>
        <v>1457</v>
      </c>
      <c r="X19" s="63" t="str">
        <f t="shared" si="5"/>
        <v>X</v>
      </c>
    </row>
    <row r="20" spans="1:24" ht="12.75">
      <c r="A20" s="9" t="str">
        <f>IF($C20="","",VLOOKUP($C20,Régional!$A$1:$U$189,5,FALSE))</f>
        <v>V1</v>
      </c>
      <c r="B20" s="9" t="str">
        <f>IF($C20="","",VLOOKUP($C20,Régional!$A$1:$U$189,4,FALSE))</f>
        <v>F</v>
      </c>
      <c r="C20" s="16" t="s">
        <v>458</v>
      </c>
      <c r="D20" s="142" t="str">
        <f>IF($C20="","",VLOOKUP($C20,Régional!$A$1:$U$189,14,FALSE))</f>
        <v>BAD BOYS SAINT-LO</v>
      </c>
      <c r="E20" s="129" t="str">
        <f>IF($C20="","",CONCATENATE(VLOOKUP($C20,Régional!$A$1:$U$189,12,FALSE)," ",(VLOOKUP($C20,Régional!$A$1:$U$189,13,FALSE))))</f>
        <v>MARIETTE-GUILLOUF Laure </v>
      </c>
      <c r="F20" s="130"/>
      <c r="G20" s="130"/>
      <c r="H20" s="131"/>
      <c r="I20" s="79">
        <f>IF($C20="","",VLOOKUP($C20,Régional!$A$1:$U$189,7,FALSE))</f>
      </c>
      <c r="J20" s="17">
        <v>146</v>
      </c>
      <c r="K20" s="17">
        <v>147</v>
      </c>
      <c r="L20" s="17">
        <v>188</v>
      </c>
      <c r="M20" s="17">
        <v>185</v>
      </c>
      <c r="N20" s="17">
        <v>166</v>
      </c>
      <c r="O20" s="17">
        <v>165</v>
      </c>
      <c r="P20" s="17">
        <v>134</v>
      </c>
      <c r="Q20" s="17">
        <v>139</v>
      </c>
      <c r="R20" s="17"/>
      <c r="S20" s="1">
        <f t="shared" si="0"/>
        <v>8</v>
      </c>
      <c r="T20" s="138">
        <f t="shared" si="1"/>
        <v>1270</v>
      </c>
      <c r="U20" s="4">
        <f t="shared" si="2"/>
        <v>158.75</v>
      </c>
      <c r="V20" s="55">
        <f t="shared" si="3"/>
        <v>0</v>
      </c>
      <c r="W20" s="55">
        <f t="shared" si="4"/>
        <v>1270</v>
      </c>
      <c r="X20" s="63" t="str">
        <f t="shared" si="5"/>
        <v>X</v>
      </c>
    </row>
    <row r="21" spans="1:24" ht="12.75">
      <c r="A21" s="9" t="str">
        <f>IF($C21="","",VLOOKUP($C21,Régional!$A$1:$U$189,5,FALSE))</f>
        <v>V1</v>
      </c>
      <c r="B21" s="9" t="str">
        <f>IF($C21="","",VLOOKUP($C21,Régional!$A$1:$U$189,4,FALSE))</f>
        <v>H</v>
      </c>
      <c r="C21" s="16" t="s">
        <v>465</v>
      </c>
      <c r="D21" s="142" t="str">
        <f>IF($C21="","",VLOOKUP($C21,Régional!$A$1:$U$189,14,FALSE))</f>
        <v>BOWLING CLUB CHERBOURG</v>
      </c>
      <c r="E21" s="129" t="str">
        <f>IF($C21="","",CONCATENATE(VLOOKUP($C21,Régional!$A$1:$U$189,12,FALSE)," ",(VLOOKUP($C21,Régional!$A$1:$U$189,13,FALSE))))</f>
        <v>MENNELET Benoit </v>
      </c>
      <c r="F21" s="130"/>
      <c r="G21" s="130"/>
      <c r="H21" s="131"/>
      <c r="I21" s="79">
        <f>IF($C21="","",VLOOKUP($C21,Régional!$A$1:$U$189,7,FALSE))</f>
      </c>
      <c r="J21" s="17">
        <v>164</v>
      </c>
      <c r="K21" s="17">
        <v>170</v>
      </c>
      <c r="L21" s="17">
        <v>172</v>
      </c>
      <c r="M21" s="17">
        <v>172</v>
      </c>
      <c r="N21" s="17">
        <v>162</v>
      </c>
      <c r="O21" s="17">
        <v>150</v>
      </c>
      <c r="P21" s="17">
        <v>191</v>
      </c>
      <c r="Q21" s="17">
        <v>203</v>
      </c>
      <c r="R21" s="17"/>
      <c r="S21" s="1">
        <f t="shared" si="0"/>
        <v>8</v>
      </c>
      <c r="T21" s="138">
        <f t="shared" si="1"/>
        <v>1384</v>
      </c>
      <c r="U21" s="4">
        <f t="shared" si="2"/>
        <v>173</v>
      </c>
      <c r="V21" s="55">
        <f t="shared" si="3"/>
        <v>0</v>
      </c>
      <c r="W21" s="55">
        <f t="shared" si="4"/>
        <v>1384</v>
      </c>
      <c r="X21" s="63" t="str">
        <f t="shared" si="5"/>
        <v>X</v>
      </c>
    </row>
    <row r="22" spans="1:24" ht="12.75">
      <c r="A22" s="9" t="str">
        <f>IF($C22="","",VLOOKUP($C22,Régional!$A$1:$U$189,5,FALSE))</f>
        <v>V1</v>
      </c>
      <c r="B22" s="9" t="str">
        <f>IF($C22="","",VLOOKUP($C22,Régional!$A$1:$U$189,4,FALSE))</f>
        <v>F</v>
      </c>
      <c r="C22" s="16" t="s">
        <v>457</v>
      </c>
      <c r="D22" s="142" t="str">
        <f>IF($C22="","",VLOOKUP($C22,Régional!$A$1:$U$189,14,FALSE))</f>
        <v>BAD BOYS SAINT-LO</v>
      </c>
      <c r="E22" s="129" t="str">
        <f>IF($C22="","",CONCATENATE(VLOOKUP($C22,Régional!$A$1:$U$189,12,FALSE)," ",(VLOOKUP($C22,Régional!$A$1:$U$189,13,FALSE))))</f>
        <v>MERCIER Régine </v>
      </c>
      <c r="F22" s="130"/>
      <c r="G22" s="130"/>
      <c r="H22" s="131"/>
      <c r="I22" s="79">
        <f>IF($C22="","",VLOOKUP($C22,Régional!$A$1:$U$189,7,FALSE))</f>
      </c>
      <c r="J22" s="17">
        <v>204</v>
      </c>
      <c r="K22" s="17">
        <v>169</v>
      </c>
      <c r="L22" s="17">
        <v>169</v>
      </c>
      <c r="M22" s="17">
        <v>139</v>
      </c>
      <c r="N22" s="17">
        <v>163</v>
      </c>
      <c r="O22" s="17">
        <v>152</v>
      </c>
      <c r="P22" s="17">
        <v>188</v>
      </c>
      <c r="Q22" s="17">
        <v>181</v>
      </c>
      <c r="R22" s="17"/>
      <c r="S22" s="1">
        <f t="shared" si="0"/>
        <v>8</v>
      </c>
      <c r="T22" s="138">
        <f t="shared" si="1"/>
        <v>1365</v>
      </c>
      <c r="U22" s="4">
        <f t="shared" si="2"/>
        <v>170.625</v>
      </c>
      <c r="V22" s="55">
        <f t="shared" si="3"/>
        <v>0</v>
      </c>
      <c r="W22" s="55">
        <f t="shared" si="4"/>
        <v>1365</v>
      </c>
      <c r="X22" s="63" t="str">
        <f t="shared" si="5"/>
        <v>X</v>
      </c>
    </row>
    <row r="23" spans="1:24" ht="12.75">
      <c r="A23" s="9" t="str">
        <f>IF($C23="","",VLOOKUP($C23,Régional!$A$1:$U$189,5,FALSE))</f>
        <v>V3</v>
      </c>
      <c r="B23" s="9" t="str">
        <f>IF($C23="","",VLOOKUP($C23,Régional!$A$1:$U$189,4,FALSE))</f>
        <v>H</v>
      </c>
      <c r="C23" s="16" t="s">
        <v>482</v>
      </c>
      <c r="D23" s="142" t="str">
        <f>IF($C23="","",VLOOKUP($C23,Régional!$A$1:$U$189,14,FALSE))</f>
        <v>BOWLING CLUB CHERBOURG</v>
      </c>
      <c r="E23" s="129" t="str">
        <f>IF($C23="","",CONCATENATE(VLOOKUP($C23,Régional!$A$1:$U$189,12,FALSE)," ",(VLOOKUP($C23,Régional!$A$1:$U$189,13,FALSE))))</f>
        <v>MESNIL Bernard </v>
      </c>
      <c r="F23" s="130"/>
      <c r="G23" s="130"/>
      <c r="H23" s="131"/>
      <c r="I23" s="79">
        <f>IF($C23="","",VLOOKUP($C23,Régional!$A$1:$U$189,7,FALSE))</f>
        <v>20</v>
      </c>
      <c r="J23" s="17">
        <v>163</v>
      </c>
      <c r="K23" s="17">
        <v>124</v>
      </c>
      <c r="L23" s="17">
        <v>124</v>
      </c>
      <c r="M23" s="17">
        <v>135</v>
      </c>
      <c r="N23" s="17">
        <v>117</v>
      </c>
      <c r="O23" s="17">
        <v>156</v>
      </c>
      <c r="P23" s="17">
        <v>111</v>
      </c>
      <c r="Q23" s="17">
        <v>126</v>
      </c>
      <c r="R23" s="17"/>
      <c r="S23" s="1">
        <f t="shared" si="0"/>
        <v>8</v>
      </c>
      <c r="T23" s="138">
        <f t="shared" si="1"/>
        <v>1056</v>
      </c>
      <c r="U23" s="4">
        <f t="shared" si="2"/>
        <v>132</v>
      </c>
      <c r="V23" s="55">
        <f t="shared" si="3"/>
        <v>160</v>
      </c>
      <c r="W23" s="55">
        <f t="shared" si="4"/>
        <v>1216</v>
      </c>
      <c r="X23" s="63" t="str">
        <f t="shared" si="5"/>
        <v>X</v>
      </c>
    </row>
    <row r="24" spans="1:24" ht="12.75">
      <c r="A24" s="9" t="str">
        <f>IF($C24="","",VLOOKUP($C24,Régional!$A$1:$U$189,5,FALSE))</f>
        <v>V3</v>
      </c>
      <c r="B24" s="9" t="str">
        <f>IF($C24="","",VLOOKUP($C24,Régional!$A$1:$U$189,4,FALSE))</f>
        <v>F</v>
      </c>
      <c r="C24" s="16" t="s">
        <v>476</v>
      </c>
      <c r="D24" s="142" t="str">
        <f>IF($C24="","",VLOOKUP($C24,Régional!$A$1:$U$189,14,FALSE))</f>
        <v>BOWLING CLUB CHERBOURG</v>
      </c>
      <c r="E24" s="129" t="str">
        <f>IF($C24="","",CONCATENATE(VLOOKUP($C24,Régional!$A$1:$U$189,12,FALSE)," ",(VLOOKUP($C24,Régional!$A$1:$U$189,13,FALSE))))</f>
        <v>MESNIL Mauricette </v>
      </c>
      <c r="F24" s="130"/>
      <c r="G24" s="130"/>
      <c r="H24" s="131"/>
      <c r="I24" s="79">
        <f>IF($C24="","",VLOOKUP($C24,Régional!$A$1:$U$189,7,FALSE))</f>
        <v>18</v>
      </c>
      <c r="J24" s="17">
        <v>118</v>
      </c>
      <c r="K24" s="17">
        <v>136</v>
      </c>
      <c r="L24" s="17">
        <v>129</v>
      </c>
      <c r="M24" s="17">
        <v>146</v>
      </c>
      <c r="N24" s="17">
        <v>168</v>
      </c>
      <c r="O24" s="17">
        <v>171</v>
      </c>
      <c r="P24" s="17">
        <v>141</v>
      </c>
      <c r="Q24" s="17">
        <v>147</v>
      </c>
      <c r="R24" s="17"/>
      <c r="S24" s="1">
        <f t="shared" si="0"/>
        <v>8</v>
      </c>
      <c r="T24" s="138">
        <f t="shared" si="1"/>
        <v>1156</v>
      </c>
      <c r="U24" s="4">
        <f t="shared" si="2"/>
        <v>144.5</v>
      </c>
      <c r="V24" s="55">
        <f t="shared" si="3"/>
        <v>144</v>
      </c>
      <c r="W24" s="55">
        <f t="shared" si="4"/>
        <v>1300</v>
      </c>
      <c r="X24" s="63" t="str">
        <f t="shared" si="5"/>
        <v>X</v>
      </c>
    </row>
    <row r="25" spans="1:24" ht="12.75">
      <c r="A25" s="9" t="str">
        <f>IF($C25="","",VLOOKUP($C25,Régional!$A$1:$U$189,5,FALSE))</f>
        <v>V3</v>
      </c>
      <c r="B25" s="9" t="str">
        <f>IF($C25="","",VLOOKUP($C25,Régional!$A$1:$U$189,4,FALSE))</f>
        <v>F</v>
      </c>
      <c r="C25" s="16" t="s">
        <v>477</v>
      </c>
      <c r="D25" s="142" t="str">
        <f>IF($C25="","",VLOOKUP($C25,Régional!$A$1:$U$189,14,FALSE))</f>
        <v>BOWLING CLUB CHERBOURG</v>
      </c>
      <c r="E25" s="129" t="str">
        <f>IF($C25="","",CONCATENATE(VLOOKUP($C25,Régional!$A$1:$U$189,12,FALSE)," ",(VLOOKUP($C25,Régional!$A$1:$U$189,13,FALSE))))</f>
        <v>MOLLE Claudine </v>
      </c>
      <c r="F25" s="130"/>
      <c r="G25" s="130"/>
      <c r="H25" s="131"/>
      <c r="I25" s="79">
        <f>IF($C25="","",VLOOKUP($C25,Régional!$A$1:$U$189,7,FALSE))</f>
        <v>18</v>
      </c>
      <c r="J25" s="17">
        <v>94</v>
      </c>
      <c r="K25" s="17">
        <v>114</v>
      </c>
      <c r="L25" s="17">
        <v>112</v>
      </c>
      <c r="M25" s="17">
        <v>125</v>
      </c>
      <c r="N25" s="17">
        <v>131</v>
      </c>
      <c r="O25" s="17">
        <v>123</v>
      </c>
      <c r="P25" s="17">
        <v>132</v>
      </c>
      <c r="Q25" s="17">
        <v>166</v>
      </c>
      <c r="R25" s="17"/>
      <c r="S25" s="1">
        <f t="shared" si="0"/>
        <v>8</v>
      </c>
      <c r="T25" s="138">
        <f t="shared" si="1"/>
        <v>997</v>
      </c>
      <c r="U25" s="4">
        <f t="shared" si="2"/>
        <v>124.625</v>
      </c>
      <c r="V25" s="55">
        <f t="shared" si="3"/>
        <v>144</v>
      </c>
      <c r="W25" s="55">
        <f t="shared" si="4"/>
        <v>1141</v>
      </c>
      <c r="X25" s="63" t="str">
        <f t="shared" si="5"/>
        <v>X</v>
      </c>
    </row>
    <row r="26" spans="1:24" ht="12.75">
      <c r="A26" s="9" t="str">
        <f>IF($C26="","",VLOOKUP($C26,Régional!$A$1:$U$189,5,FALSE))</f>
        <v>V1</v>
      </c>
      <c r="B26" s="9" t="str">
        <f>IF($C26="","",VLOOKUP($C26,Régional!$A$1:$U$189,4,FALSE))</f>
        <v>H</v>
      </c>
      <c r="C26" s="16" t="s">
        <v>463</v>
      </c>
      <c r="D26" s="142" t="str">
        <f>IF($C26="","",VLOOKUP($C26,Régional!$A$1:$U$189,14,FALSE))</f>
        <v>BOWLING CLUB CHERBOURG</v>
      </c>
      <c r="E26" s="129" t="str">
        <f>IF($C26="","",CONCATENATE(VLOOKUP($C26,Régional!$A$1:$U$189,12,FALSE)," ",(VLOOKUP($C26,Régional!$A$1:$U$189,13,FALSE))))</f>
        <v>NAGA Fabrice </v>
      </c>
      <c r="F26" s="130"/>
      <c r="G26" s="130"/>
      <c r="H26" s="131"/>
      <c r="I26" s="79">
        <f>IF($C26="","",VLOOKUP($C26,Régional!$A$1:$U$189,7,FALSE))</f>
      </c>
      <c r="J26" s="17">
        <v>200</v>
      </c>
      <c r="K26" s="17">
        <v>162</v>
      </c>
      <c r="L26" s="17">
        <v>141</v>
      </c>
      <c r="M26" s="17">
        <v>192</v>
      </c>
      <c r="N26" s="17">
        <v>166</v>
      </c>
      <c r="O26" s="17">
        <v>141</v>
      </c>
      <c r="P26" s="17">
        <v>158</v>
      </c>
      <c r="Q26" s="17">
        <v>134</v>
      </c>
      <c r="R26" s="17"/>
      <c r="S26" s="1">
        <f t="shared" si="0"/>
        <v>8</v>
      </c>
      <c r="T26" s="138">
        <f t="shared" si="1"/>
        <v>1294</v>
      </c>
      <c r="U26" s="4">
        <f t="shared" si="2"/>
        <v>161.75</v>
      </c>
      <c r="V26" s="55">
        <f t="shared" si="3"/>
        <v>0</v>
      </c>
      <c r="W26" s="55">
        <f t="shared" si="4"/>
        <v>1294</v>
      </c>
      <c r="X26" s="63" t="str">
        <f t="shared" si="5"/>
        <v>X</v>
      </c>
    </row>
    <row r="27" spans="1:24" ht="12.75">
      <c r="A27" s="9" t="str">
        <f>IF($C27="","",VLOOKUP($C27,Régional!$A$1:$U$189,5,FALSE))</f>
        <v>V2</v>
      </c>
      <c r="B27" s="9" t="str">
        <f>IF($C27="","",VLOOKUP($C27,Régional!$A$1:$U$189,4,FALSE))</f>
        <v>H</v>
      </c>
      <c r="C27" s="16" t="s">
        <v>472</v>
      </c>
      <c r="D27" s="142" t="str">
        <f>IF($C27="","",VLOOKUP($C27,Régional!$A$1:$U$189,14,FALSE))</f>
        <v>BOWLING CLUB CHERBOURG</v>
      </c>
      <c r="E27" s="129" t="str">
        <f>IF($C27="","",CONCATENATE(VLOOKUP($C27,Régional!$A$1:$U$189,12,FALSE)," ",(VLOOKUP($C27,Régional!$A$1:$U$189,13,FALSE))))</f>
        <v>NOURY Michel </v>
      </c>
      <c r="F27" s="130"/>
      <c r="G27" s="130"/>
      <c r="H27" s="131"/>
      <c r="I27" s="79">
        <f>IF($C27="","",VLOOKUP($C27,Régional!$A$1:$U$189,7,FALSE))</f>
      </c>
      <c r="J27" s="17">
        <v>199</v>
      </c>
      <c r="K27" s="17">
        <v>157</v>
      </c>
      <c r="L27" s="17">
        <v>162</v>
      </c>
      <c r="M27" s="17">
        <v>246</v>
      </c>
      <c r="N27" s="17">
        <v>188</v>
      </c>
      <c r="O27" s="17">
        <v>175</v>
      </c>
      <c r="P27" s="17">
        <v>171</v>
      </c>
      <c r="Q27" s="17">
        <v>190</v>
      </c>
      <c r="R27" s="17"/>
      <c r="S27" s="1">
        <f t="shared" si="0"/>
        <v>8</v>
      </c>
      <c r="T27" s="138">
        <f t="shared" si="1"/>
        <v>1488</v>
      </c>
      <c r="U27" s="4">
        <f t="shared" si="2"/>
        <v>186</v>
      </c>
      <c r="V27" s="55">
        <f t="shared" si="3"/>
        <v>0</v>
      </c>
      <c r="W27" s="55">
        <f t="shared" si="4"/>
        <v>1488</v>
      </c>
      <c r="X27" s="63" t="str">
        <f t="shared" si="5"/>
        <v>X</v>
      </c>
    </row>
    <row r="28" spans="1:24" ht="12.75">
      <c r="A28" s="9" t="str">
        <f>IF($C28="","",VLOOKUP($C28,Régional!$A$1:$U$189,5,FALSE))</f>
        <v>V2</v>
      </c>
      <c r="B28" s="9" t="str">
        <f>IF($C28="","",VLOOKUP($C28,Régional!$A$1:$U$189,4,FALSE))</f>
        <v>F</v>
      </c>
      <c r="C28" s="16" t="s">
        <v>466</v>
      </c>
      <c r="D28" s="142" t="str">
        <f>IF($C28="","",VLOOKUP($C28,Régional!$A$1:$U$189,14,FALSE))</f>
        <v>BAD BOYS SAINT-LO</v>
      </c>
      <c r="E28" s="129" t="str">
        <f>IF($C28="","",CONCATENATE(VLOOKUP($C28,Régional!$A$1:$U$189,12,FALSE)," ",(VLOOKUP($C28,Régional!$A$1:$U$189,13,FALSE))))</f>
        <v>REGGI Florence </v>
      </c>
      <c r="F28" s="130"/>
      <c r="G28" s="130"/>
      <c r="H28" s="131"/>
      <c r="I28" s="79">
        <f>IF($C28="","",VLOOKUP($C28,Régional!$A$1:$U$189,7,FALSE))</f>
      </c>
      <c r="J28" s="17">
        <v>151</v>
      </c>
      <c r="K28" s="17">
        <v>158</v>
      </c>
      <c r="L28" s="17">
        <v>138</v>
      </c>
      <c r="M28" s="17">
        <v>143</v>
      </c>
      <c r="N28" s="17">
        <v>135</v>
      </c>
      <c r="O28" s="17">
        <v>106</v>
      </c>
      <c r="P28" s="17">
        <v>127</v>
      </c>
      <c r="Q28" s="17">
        <v>83</v>
      </c>
      <c r="R28" s="17"/>
      <c r="S28" s="1">
        <f t="shared" si="0"/>
        <v>8</v>
      </c>
      <c r="T28" s="138">
        <f t="shared" si="1"/>
        <v>1041</v>
      </c>
      <c r="U28" s="4">
        <f t="shared" si="2"/>
        <v>130.125</v>
      </c>
      <c r="V28" s="55">
        <f t="shared" si="3"/>
        <v>0</v>
      </c>
      <c r="W28" s="55">
        <f t="shared" si="4"/>
        <v>1041</v>
      </c>
      <c r="X28" s="63" t="str">
        <f t="shared" si="5"/>
        <v>X</v>
      </c>
    </row>
    <row r="29" spans="1:24" ht="12.75">
      <c r="A29" s="9" t="str">
        <f>IF($C29="","",VLOOKUP($C29,Régional!$A$1:$U$189,5,FALSE))</f>
        <v>V1</v>
      </c>
      <c r="B29" s="9" t="str">
        <f>IF($C29="","",VLOOKUP($C29,Régional!$A$1:$U$189,4,FALSE))</f>
        <v>F</v>
      </c>
      <c r="C29" s="16" t="s">
        <v>460</v>
      </c>
      <c r="D29" s="142" t="str">
        <f>IF($C29="","",VLOOKUP($C29,Régional!$A$1:$U$189,14,FALSE))</f>
        <v>ECOLE DE BOWLING DE SAINT LO</v>
      </c>
      <c r="E29" s="129" t="str">
        <f>IF($C29="","",CONCATENATE(VLOOKUP($C29,Régional!$A$1:$U$189,12,FALSE)," ",(VLOOKUP($C29,Régional!$A$1:$U$189,13,FALSE))))</f>
        <v>RIOU Nathalie </v>
      </c>
      <c r="F29" s="130"/>
      <c r="G29" s="130"/>
      <c r="H29" s="131"/>
      <c r="I29" s="79">
        <f>IF($C29="","",VLOOKUP($C29,Régional!$A$1:$U$189,7,FALSE))</f>
      </c>
      <c r="J29" s="17">
        <v>121</v>
      </c>
      <c r="K29" s="17">
        <v>148</v>
      </c>
      <c r="L29" s="17">
        <v>144</v>
      </c>
      <c r="M29" s="17">
        <v>136</v>
      </c>
      <c r="N29" s="17">
        <v>142</v>
      </c>
      <c r="O29" s="17">
        <v>128</v>
      </c>
      <c r="P29" s="17">
        <v>96</v>
      </c>
      <c r="Q29" s="17">
        <v>120</v>
      </c>
      <c r="R29" s="17"/>
      <c r="S29" s="1">
        <f t="shared" si="0"/>
        <v>8</v>
      </c>
      <c r="T29" s="138">
        <f t="shared" si="1"/>
        <v>1035</v>
      </c>
      <c r="U29" s="4">
        <f t="shared" si="2"/>
        <v>129.375</v>
      </c>
      <c r="V29" s="55">
        <f t="shared" si="3"/>
        <v>0</v>
      </c>
      <c r="W29" s="55">
        <f t="shared" si="4"/>
        <v>1035</v>
      </c>
      <c r="X29" s="63" t="str">
        <f t="shared" si="5"/>
        <v>X</v>
      </c>
    </row>
    <row r="30" spans="1:24" ht="12.75">
      <c r="A30" s="9" t="str">
        <f>IF($C30="","",VLOOKUP($C30,Régional!$A$1:$U$189,5,FALSE))</f>
        <v>V3</v>
      </c>
      <c r="B30" s="9" t="str">
        <f>IF($C30="","",VLOOKUP($C30,Régional!$A$1:$U$189,4,FALSE))</f>
        <v>H</v>
      </c>
      <c r="C30" s="16" t="s">
        <v>479</v>
      </c>
      <c r="D30" s="142" t="str">
        <f>IF($C30="","",VLOOKUP($C30,Régional!$A$1:$U$189,14,FALSE))</f>
        <v>BOWLING CLUB CHERBOURG</v>
      </c>
      <c r="E30" s="129" t="str">
        <f>IF($C30="","",CONCATENATE(VLOOKUP($C30,Régional!$A$1:$U$189,12,FALSE)," ",(VLOOKUP($C30,Régional!$A$1:$U$189,13,FALSE))))</f>
        <v>RODRIGUES Jean </v>
      </c>
      <c r="F30" s="130"/>
      <c r="G30" s="130"/>
      <c r="H30" s="131"/>
      <c r="I30" s="79">
        <f>IF($C30="","",VLOOKUP($C30,Régional!$A$1:$U$189,7,FALSE))</f>
        <v>13</v>
      </c>
      <c r="J30" s="17">
        <v>158</v>
      </c>
      <c r="K30" s="17">
        <v>179</v>
      </c>
      <c r="L30" s="17">
        <v>199</v>
      </c>
      <c r="M30" s="17">
        <v>116</v>
      </c>
      <c r="N30" s="17">
        <v>139</v>
      </c>
      <c r="O30" s="17">
        <v>164</v>
      </c>
      <c r="P30" s="17">
        <v>180</v>
      </c>
      <c r="Q30" s="17">
        <v>174</v>
      </c>
      <c r="R30" s="17"/>
      <c r="S30" s="1">
        <f t="shared" si="0"/>
        <v>8</v>
      </c>
      <c r="T30" s="139">
        <f t="shared" si="1"/>
        <v>1309</v>
      </c>
      <c r="U30" s="4">
        <f t="shared" si="2"/>
        <v>163.625</v>
      </c>
      <c r="V30" s="55">
        <f t="shared" si="3"/>
        <v>104</v>
      </c>
      <c r="W30" s="55">
        <f t="shared" si="4"/>
        <v>1413</v>
      </c>
      <c r="X30" s="63" t="str">
        <f t="shared" si="5"/>
        <v>X</v>
      </c>
    </row>
    <row r="31" spans="1:24" ht="12.75">
      <c r="A31" s="9" t="str">
        <f>IF($C31="","",VLOOKUP($C31,Régional!$A$1:$U$189,5,FALSE))</f>
        <v>V2</v>
      </c>
      <c r="B31" s="9" t="str">
        <f>IF($C31="","",VLOOKUP($C31,Régional!$A$1:$U$189,4,FALSE))</f>
        <v>H</v>
      </c>
      <c r="C31" s="16" t="s">
        <v>470</v>
      </c>
      <c r="D31" s="142" t="str">
        <f>IF($C31="","",VLOOKUP($C31,Régional!$A$1:$U$189,14,FALSE))</f>
        <v>BOWLING CLUB CHERBOURG</v>
      </c>
      <c r="E31" s="129" t="str">
        <f>IF($C31="","",CONCATENATE(VLOOKUP($C31,Régional!$A$1:$U$189,12,FALSE)," ",(VLOOKUP($C31,Régional!$A$1:$U$189,13,FALSE))))</f>
        <v>SEVIN Christophe </v>
      </c>
      <c r="F31" s="130"/>
      <c r="G31" s="130"/>
      <c r="H31" s="131"/>
      <c r="I31" s="79">
        <f>IF($C31="","",VLOOKUP($C31,Régional!$A$1:$U$189,7,FALSE))</f>
      </c>
      <c r="J31" s="17">
        <v>128</v>
      </c>
      <c r="K31" s="17">
        <v>139</v>
      </c>
      <c r="L31" s="17">
        <v>175</v>
      </c>
      <c r="M31" s="17">
        <v>167</v>
      </c>
      <c r="N31" s="17">
        <v>139</v>
      </c>
      <c r="O31" s="17">
        <v>194</v>
      </c>
      <c r="P31" s="17">
        <v>147</v>
      </c>
      <c r="Q31" s="17">
        <v>122</v>
      </c>
      <c r="R31" s="17"/>
      <c r="S31" s="1">
        <f t="shared" si="0"/>
        <v>8</v>
      </c>
      <c r="T31" s="138">
        <f t="shared" si="1"/>
        <v>1211</v>
      </c>
      <c r="U31" s="4">
        <f t="shared" si="2"/>
        <v>151.375</v>
      </c>
      <c r="V31" s="55">
        <f t="shared" si="3"/>
        <v>0</v>
      </c>
      <c r="W31" s="55">
        <f t="shared" si="4"/>
        <v>1211</v>
      </c>
      <c r="X31" s="63" t="str">
        <f t="shared" si="5"/>
        <v>X</v>
      </c>
    </row>
    <row r="32" spans="1:24" ht="12.75">
      <c r="A32" s="9" t="str">
        <f>IF($C32="","",VLOOKUP($C32,Régional!$A$1:$U$189,5,FALSE))</f>
        <v>V3</v>
      </c>
      <c r="B32" s="9" t="str">
        <f>IF($C32="","",VLOOKUP($C32,Régional!$A$1:$U$189,4,FALSE))</f>
        <v>H</v>
      </c>
      <c r="C32" s="16" t="s">
        <v>485</v>
      </c>
      <c r="D32" s="142" t="str">
        <f>IF($C32="","",VLOOKUP($C32,Régional!$A$1:$U$189,14,FALSE))</f>
        <v>ECOLE DE BOWLING DE SAINT LO</v>
      </c>
      <c r="E32" s="129" t="str">
        <f>IF($C32="","",CONCATENATE(VLOOKUP($C32,Régional!$A$1:$U$189,12,FALSE)," ",(VLOOKUP($C32,Régional!$A$1:$U$189,13,FALSE))))</f>
        <v>SIONVILLE Philippe </v>
      </c>
      <c r="F32" s="130"/>
      <c r="G32" s="130"/>
      <c r="H32" s="131"/>
      <c r="I32" s="79">
        <f>IF($C32="","",VLOOKUP($C32,Régional!$A$1:$U$189,7,FALSE))</f>
        <v>1</v>
      </c>
      <c r="J32" s="17">
        <v>191</v>
      </c>
      <c r="K32" s="17">
        <v>215</v>
      </c>
      <c r="L32" s="17">
        <v>208</v>
      </c>
      <c r="M32" s="17">
        <v>220</v>
      </c>
      <c r="N32" s="17">
        <v>224</v>
      </c>
      <c r="O32" s="17">
        <v>234</v>
      </c>
      <c r="P32" s="17">
        <v>198</v>
      </c>
      <c r="Q32" s="17">
        <v>209</v>
      </c>
      <c r="R32" s="17"/>
      <c r="S32" s="1">
        <f t="shared" si="0"/>
        <v>8</v>
      </c>
      <c r="T32" s="138">
        <f t="shared" si="1"/>
        <v>1699</v>
      </c>
      <c r="U32" s="4">
        <f t="shared" si="2"/>
        <v>212.375</v>
      </c>
      <c r="V32" s="55">
        <f t="shared" si="3"/>
        <v>8</v>
      </c>
      <c r="W32" s="55">
        <f t="shared" si="4"/>
        <v>1707</v>
      </c>
      <c r="X32" s="63" t="str">
        <f t="shared" si="5"/>
        <v>X</v>
      </c>
    </row>
    <row r="33" spans="1:24" ht="12.75">
      <c r="A33" s="9" t="str">
        <f>IF($C33="","",VLOOKUP($C33,Régional!$A$1:$U$189,5,FALSE))</f>
        <v>V3</v>
      </c>
      <c r="B33" s="9" t="str">
        <f>IF($C33="","",VLOOKUP($C33,Régional!$A$1:$U$189,4,FALSE))</f>
        <v>H</v>
      </c>
      <c r="C33" s="16" t="s">
        <v>484</v>
      </c>
      <c r="D33" s="142" t="str">
        <f>IF($C33="","",VLOOKUP($C33,Régional!$A$1:$U$189,14,FALSE))</f>
        <v>ECOLE DE BOWLING DE SAINT LO</v>
      </c>
      <c r="E33" s="129" t="str">
        <f>IF($C33="","",CONCATENATE(VLOOKUP($C33,Régional!$A$1:$U$189,12,FALSE)," ",(VLOOKUP($C33,Régional!$A$1:$U$189,13,FALSE))))</f>
        <v>TAPIN Michel </v>
      </c>
      <c r="F33" s="130"/>
      <c r="G33" s="130"/>
      <c r="H33" s="131"/>
      <c r="I33" s="79">
        <f>IF($C33="","",VLOOKUP($C33,Régional!$A$1:$U$189,7,FALSE))</f>
        <v>1</v>
      </c>
      <c r="J33" s="17">
        <v>124</v>
      </c>
      <c r="K33" s="17">
        <v>149</v>
      </c>
      <c r="L33" s="17">
        <v>112</v>
      </c>
      <c r="M33" s="17">
        <v>113</v>
      </c>
      <c r="N33" s="17">
        <v>124</v>
      </c>
      <c r="O33" s="17">
        <v>140</v>
      </c>
      <c r="P33" s="17">
        <v>104</v>
      </c>
      <c r="Q33" s="17">
        <v>124</v>
      </c>
      <c r="R33" s="17"/>
      <c r="S33" s="1">
        <f t="shared" si="0"/>
        <v>8</v>
      </c>
      <c r="T33" s="138">
        <f t="shared" si="1"/>
        <v>990</v>
      </c>
      <c r="U33" s="4">
        <f t="shared" si="2"/>
        <v>123.75</v>
      </c>
      <c r="V33" s="55">
        <f t="shared" si="3"/>
        <v>8</v>
      </c>
      <c r="W33" s="55">
        <f t="shared" si="4"/>
        <v>998</v>
      </c>
      <c r="X33" s="63" t="str">
        <f t="shared" si="5"/>
        <v>X</v>
      </c>
    </row>
    <row r="34" spans="1:24" ht="12.75">
      <c r="A34" s="9" t="str">
        <f>IF($C34="","",VLOOKUP($C34,Régional!$A$1:$U$189,5,FALSE))</f>
        <v>V3</v>
      </c>
      <c r="B34" s="9" t="str">
        <f>IF($C34="","",VLOOKUP($C34,Régional!$A$1:$U$189,4,FALSE))</f>
        <v>F</v>
      </c>
      <c r="C34" s="16" t="s">
        <v>478</v>
      </c>
      <c r="D34" s="142" t="str">
        <f>IF($C34="","",VLOOKUP($C34,Régional!$A$1:$U$189,14,FALSE))</f>
        <v>BOWLING CLUB CHERBOURG</v>
      </c>
      <c r="E34" s="129" t="str">
        <f>IF($C34="","",CONCATENATE(VLOOKUP($C34,Régional!$A$1:$U$189,12,FALSE)," ",(VLOOKUP($C34,Régional!$A$1:$U$189,13,FALSE))))</f>
        <v>TRUDELLE Louisette </v>
      </c>
      <c r="F34" s="130"/>
      <c r="G34" s="130"/>
      <c r="H34" s="131"/>
      <c r="I34" s="79">
        <f>IF($C34="","",VLOOKUP($C34,Régional!$A$1:$U$189,7,FALSE))</f>
        <v>16</v>
      </c>
      <c r="J34" s="17">
        <v>154</v>
      </c>
      <c r="K34" s="17">
        <v>140</v>
      </c>
      <c r="L34" s="17">
        <v>129</v>
      </c>
      <c r="M34" s="17">
        <v>96</v>
      </c>
      <c r="N34" s="17">
        <v>147</v>
      </c>
      <c r="O34" s="17">
        <v>140</v>
      </c>
      <c r="P34" s="17">
        <v>145</v>
      </c>
      <c r="Q34" s="17">
        <v>137</v>
      </c>
      <c r="R34" s="17"/>
      <c r="S34" s="1">
        <f t="shared" si="0"/>
        <v>8</v>
      </c>
      <c r="T34" s="138">
        <f t="shared" si="1"/>
        <v>1088</v>
      </c>
      <c r="U34" s="4">
        <f t="shared" si="2"/>
        <v>136</v>
      </c>
      <c r="V34" s="55">
        <f t="shared" si="3"/>
        <v>128</v>
      </c>
      <c r="W34" s="55">
        <f t="shared" si="4"/>
        <v>1216</v>
      </c>
      <c r="X34" s="63" t="str">
        <f t="shared" si="5"/>
        <v>X</v>
      </c>
    </row>
    <row r="35" spans="1:24" ht="12.75">
      <c r="A35" s="9">
        <f>IF($C35="","",VLOOKUP($C35,Régional!$A$1:$U$189,5,FALSE))</f>
      </c>
      <c r="B35" s="9">
        <f>IF($C35="","",VLOOKUP($C35,Régional!$A$1:$U$189,4,FALSE))</f>
      </c>
      <c r="C35" s="16"/>
      <c r="D35" s="142">
        <f>IF($C35="","",VLOOKUP($C35,Régional!$A$1:$U$189,14,FALSE))</f>
      </c>
      <c r="E35" s="129">
        <f>IF($C35="","",CONCATENATE(VLOOKUP($C35,Régional!$A$1:$U$189,12,FALSE)," ",(VLOOKUP($C35,Régional!$A$1:$U$189,13,FALSE))))</f>
      </c>
      <c r="F35" s="130"/>
      <c r="G35" s="130"/>
      <c r="H35" s="131"/>
      <c r="I35" s="79">
        <f>IF($C35="","",VLOOKUP($C35,Régional!$A$1:$U$189,7,FALSE))</f>
      </c>
      <c r="J35" s="17"/>
      <c r="K35" s="17"/>
      <c r="L35" s="17"/>
      <c r="M35" s="17"/>
      <c r="N35" s="17"/>
      <c r="O35" s="17"/>
      <c r="P35" s="17"/>
      <c r="Q35" s="17"/>
      <c r="R35" s="17"/>
      <c r="S35" s="1">
        <f t="shared" si="0"/>
        <v>0</v>
      </c>
      <c r="T35" s="138">
        <f t="shared" si="1"/>
        <v>0</v>
      </c>
      <c r="U35" s="4">
        <f t="shared" si="2"/>
        <v>0</v>
      </c>
      <c r="V35" s="55">
        <f t="shared" si="3"/>
        <v>0</v>
      </c>
      <c r="W35" s="55">
        <f t="shared" si="4"/>
        <v>0</v>
      </c>
      <c r="X35" s="63">
        <f t="shared" si="5"/>
      </c>
    </row>
    <row r="36" spans="1:24" ht="12.75">
      <c r="A36" s="9">
        <f>IF($C36="","",VLOOKUP($C36,Régional!$A$1:$U$189,5,FALSE))</f>
      </c>
      <c r="B36" s="9">
        <f>IF($C36="","",VLOOKUP($C36,Régional!$A$1:$U$189,4,FALSE))</f>
      </c>
      <c r="C36" s="16"/>
      <c r="D36" s="142">
        <f>IF($C36="","",VLOOKUP($C36,Régional!$A$1:$U$189,14,FALSE))</f>
      </c>
      <c r="E36" s="129">
        <f>IF($C36="","",CONCATENATE(VLOOKUP($C36,Régional!$A$1:$U$189,12,FALSE)," ",(VLOOKUP($C36,Régional!$A$1:$U$189,13,FALSE))))</f>
      </c>
      <c r="F36" s="130"/>
      <c r="G36" s="130"/>
      <c r="H36" s="131"/>
      <c r="I36" s="79">
        <f>IF($C36="","",VLOOKUP($C36,Régional!$A$1:$U$189,7,FALSE))</f>
      </c>
      <c r="J36" s="17"/>
      <c r="K36" s="17"/>
      <c r="L36" s="17"/>
      <c r="M36" s="17"/>
      <c r="N36" s="17"/>
      <c r="O36" s="17"/>
      <c r="P36" s="17"/>
      <c r="Q36" s="17"/>
      <c r="R36" s="17"/>
      <c r="S36" s="1">
        <f t="shared" si="0"/>
        <v>0</v>
      </c>
      <c r="T36" s="138">
        <f t="shared" si="1"/>
        <v>0</v>
      </c>
      <c r="U36" s="4">
        <f t="shared" si="2"/>
        <v>0</v>
      </c>
      <c r="V36" s="55">
        <f t="shared" si="3"/>
        <v>0</v>
      </c>
      <c r="W36" s="55">
        <f t="shared" si="4"/>
        <v>0</v>
      </c>
      <c r="X36" s="63">
        <f t="shared" si="5"/>
      </c>
    </row>
    <row r="37" spans="1:24" ht="12.75">
      <c r="A37" s="9">
        <f>IF($C37="","",VLOOKUP($C37,Régional!$A$1:$U$189,5,FALSE))</f>
      </c>
      <c r="B37" s="9">
        <f>IF($C37="","",VLOOKUP($C37,Régional!$A$1:$U$189,4,FALSE))</f>
      </c>
      <c r="C37" s="16"/>
      <c r="D37" s="142">
        <f>IF($C37="","",VLOOKUP($C37,Régional!$A$1:$U$189,14,FALSE))</f>
      </c>
      <c r="E37" s="129">
        <f>IF($C37="","",CONCATENATE(VLOOKUP($C37,Régional!$A$1:$U$189,12,FALSE)," ",(VLOOKUP($C37,Régional!$A$1:$U$189,13,FALSE))))</f>
      </c>
      <c r="F37" s="130"/>
      <c r="G37" s="130"/>
      <c r="H37" s="131"/>
      <c r="I37" s="79">
        <f>IF($C37="","",VLOOKUP($C37,Régional!$A$1:$U$189,7,FALSE))</f>
      </c>
      <c r="J37" s="17"/>
      <c r="K37" s="17"/>
      <c r="L37" s="17"/>
      <c r="M37" s="17"/>
      <c r="N37" s="17"/>
      <c r="O37" s="17"/>
      <c r="P37" s="17"/>
      <c r="Q37" s="17"/>
      <c r="R37" s="17"/>
      <c r="S37" s="1">
        <f t="shared" si="0"/>
        <v>0</v>
      </c>
      <c r="T37" s="138">
        <f t="shared" si="1"/>
        <v>0</v>
      </c>
      <c r="U37" s="4">
        <f t="shared" si="2"/>
        <v>0</v>
      </c>
      <c r="V37" s="55">
        <f t="shared" si="3"/>
        <v>0</v>
      </c>
      <c r="W37" s="55">
        <f t="shared" si="4"/>
        <v>0</v>
      </c>
      <c r="X37" s="63">
        <f t="shared" si="5"/>
      </c>
    </row>
    <row r="38" spans="1:24" ht="12.75">
      <c r="A38" s="9">
        <f>IF($C38="","",VLOOKUP($C38,Régional!$A$1:$U$189,5,FALSE))</f>
      </c>
      <c r="B38" s="9">
        <f>IF($C38="","",VLOOKUP($C38,Régional!$A$1:$U$189,4,FALSE))</f>
      </c>
      <c r="C38" s="16"/>
      <c r="D38" s="142">
        <f>IF($C38="","",VLOOKUP($C38,Régional!$A$1:$U$189,14,FALSE))</f>
      </c>
      <c r="E38" s="129">
        <f>IF($C38="","",CONCATENATE(VLOOKUP($C38,Régional!$A$1:$U$189,12,FALSE)," ",(VLOOKUP($C38,Régional!$A$1:$U$189,13,FALSE))))</f>
      </c>
      <c r="F38" s="130"/>
      <c r="G38" s="130"/>
      <c r="H38" s="131"/>
      <c r="I38" s="79">
        <f>IF($C38="","",VLOOKUP($C38,Régional!$A$1:$U$189,7,FALSE))</f>
      </c>
      <c r="J38" s="17"/>
      <c r="K38" s="17"/>
      <c r="L38" s="17"/>
      <c r="M38" s="17"/>
      <c r="N38" s="17"/>
      <c r="O38" s="17"/>
      <c r="P38" s="17"/>
      <c r="Q38" s="17"/>
      <c r="R38" s="17"/>
      <c r="S38" s="1">
        <f aca="true" t="shared" si="6" ref="S38:S69">COUNTA(J38:R38)</f>
        <v>0</v>
      </c>
      <c r="T38" s="138">
        <f aca="true" t="shared" si="7" ref="T38:T69">SUM(J38:R38)</f>
        <v>0</v>
      </c>
      <c r="U38" s="4">
        <f aca="true" t="shared" si="8" ref="U38:U69">IF(S38=0,0,T38/S38)</f>
        <v>0</v>
      </c>
      <c r="V38" s="55">
        <f aca="true" t="shared" si="9" ref="V38:V69">IF(I38="",0,S38*I38)</f>
        <v>0</v>
      </c>
      <c r="W38" s="55">
        <f aca="true" t="shared" si="10" ref="W38:W69">T38+V38</f>
        <v>0</v>
      </c>
      <c r="X38" s="63">
        <f aca="true" t="shared" si="11" ref="X38:X69">IF(C38="","","X")</f>
      </c>
    </row>
    <row r="39" spans="1:24" ht="12.75">
      <c r="A39" s="9">
        <f>IF($C39="","",VLOOKUP($C39,Régional!$A$1:$U$189,5,FALSE))</f>
      </c>
      <c r="B39" s="9">
        <f>IF($C39="","",VLOOKUP($C39,Régional!$A$1:$U$189,4,FALSE))</f>
      </c>
      <c r="C39" s="16"/>
      <c r="D39" s="142">
        <f>IF($C39="","",VLOOKUP($C39,Régional!$A$1:$U$189,14,FALSE))</f>
      </c>
      <c r="E39" s="129">
        <f>IF($C39="","",CONCATENATE(VLOOKUP($C39,Régional!$A$1:$U$189,12,FALSE)," ",(VLOOKUP($C39,Régional!$A$1:$U$189,13,FALSE))))</f>
      </c>
      <c r="F39" s="130"/>
      <c r="G39" s="130"/>
      <c r="H39" s="131"/>
      <c r="I39" s="79">
        <f>IF($C39="","",VLOOKUP($C39,Régional!$A$1:$U$189,7,FALSE))</f>
      </c>
      <c r="J39" s="17"/>
      <c r="K39" s="17"/>
      <c r="L39" s="17"/>
      <c r="M39" s="17"/>
      <c r="N39" s="17"/>
      <c r="O39" s="17"/>
      <c r="P39" s="17"/>
      <c r="Q39" s="17"/>
      <c r="R39" s="17"/>
      <c r="S39" s="1">
        <f t="shared" si="6"/>
        <v>0</v>
      </c>
      <c r="T39" s="138">
        <f t="shared" si="7"/>
        <v>0</v>
      </c>
      <c r="U39" s="4">
        <f t="shared" si="8"/>
        <v>0</v>
      </c>
      <c r="V39" s="55">
        <f t="shared" si="9"/>
        <v>0</v>
      </c>
      <c r="W39" s="55">
        <f t="shared" si="10"/>
        <v>0</v>
      </c>
      <c r="X39" s="63">
        <f t="shared" si="11"/>
      </c>
    </row>
    <row r="40" spans="1:24" ht="12.75">
      <c r="A40" s="9">
        <f>IF($C40="","",VLOOKUP($C40,Régional!$A$1:$U$189,5,FALSE))</f>
      </c>
      <c r="B40" s="9">
        <f>IF($C40="","",VLOOKUP($C40,Régional!$A$1:$U$189,4,FALSE))</f>
      </c>
      <c r="C40" s="16"/>
      <c r="D40" s="142">
        <f>IF($C40="","",VLOOKUP($C40,Régional!$A$1:$U$189,14,FALSE))</f>
      </c>
      <c r="E40" s="129">
        <f>IF($C40="","",CONCATENATE(VLOOKUP($C40,Régional!$A$1:$U$189,12,FALSE)," ",(VLOOKUP($C40,Régional!$A$1:$U$189,13,FALSE))))</f>
      </c>
      <c r="F40" s="130"/>
      <c r="G40" s="130"/>
      <c r="H40" s="131"/>
      <c r="I40" s="79">
        <f>IF($C40="","",VLOOKUP($C40,Régional!$A$1:$U$189,7,FALSE))</f>
      </c>
      <c r="J40" s="17"/>
      <c r="K40" s="17"/>
      <c r="L40" s="17"/>
      <c r="M40" s="17"/>
      <c r="N40" s="17"/>
      <c r="O40" s="17"/>
      <c r="P40" s="17"/>
      <c r="Q40" s="17"/>
      <c r="R40" s="17"/>
      <c r="S40" s="1">
        <f t="shared" si="6"/>
        <v>0</v>
      </c>
      <c r="T40" s="138">
        <f t="shared" si="7"/>
        <v>0</v>
      </c>
      <c r="U40" s="4">
        <f t="shared" si="8"/>
        <v>0</v>
      </c>
      <c r="V40" s="55">
        <f t="shared" si="9"/>
        <v>0</v>
      </c>
      <c r="W40" s="55">
        <f t="shared" si="10"/>
        <v>0</v>
      </c>
      <c r="X40" s="63">
        <f t="shared" si="11"/>
      </c>
    </row>
    <row r="41" spans="1:24" ht="12.75">
      <c r="A41" s="9">
        <f>IF($C41="","",VLOOKUP($C41,Régional!$A$1:$U$189,5,FALSE))</f>
      </c>
      <c r="B41" s="9">
        <f>IF($C41="","",VLOOKUP($C41,Régional!$A$1:$U$189,4,FALSE))</f>
      </c>
      <c r="C41" s="16"/>
      <c r="D41" s="142">
        <f>IF($C41="","",VLOOKUP($C41,Régional!$A$1:$U$189,14,FALSE))</f>
      </c>
      <c r="E41" s="129">
        <f>IF($C41="","",CONCATENATE(VLOOKUP($C41,Régional!$A$1:$U$189,12,FALSE)," ",(VLOOKUP($C41,Régional!$A$1:$U$189,13,FALSE))))</f>
      </c>
      <c r="F41" s="130"/>
      <c r="G41" s="130"/>
      <c r="H41" s="131"/>
      <c r="I41" s="79">
        <f>IF($C41="","",VLOOKUP($C41,Régional!$A$1:$U$189,7,FALSE))</f>
      </c>
      <c r="J41" s="17"/>
      <c r="K41" s="17"/>
      <c r="L41" s="17"/>
      <c r="M41" s="17"/>
      <c r="N41" s="17"/>
      <c r="O41" s="17"/>
      <c r="P41" s="17"/>
      <c r="Q41" s="17"/>
      <c r="R41" s="17"/>
      <c r="S41" s="1">
        <f t="shared" si="6"/>
        <v>0</v>
      </c>
      <c r="T41" s="138">
        <f t="shared" si="7"/>
        <v>0</v>
      </c>
      <c r="U41" s="4">
        <f t="shared" si="8"/>
        <v>0</v>
      </c>
      <c r="V41" s="55">
        <f t="shared" si="9"/>
        <v>0</v>
      </c>
      <c r="W41" s="55">
        <f t="shared" si="10"/>
        <v>0</v>
      </c>
      <c r="X41" s="63">
        <f t="shared" si="11"/>
      </c>
    </row>
    <row r="42" spans="1:24" ht="12.75">
      <c r="A42" s="9">
        <f>IF($C42="","",VLOOKUP($C42,Régional!$A$1:$U$189,5,FALSE))</f>
      </c>
      <c r="B42" s="9">
        <f>IF($C42="","",VLOOKUP($C42,Régional!$A$1:$U$189,4,FALSE))</f>
      </c>
      <c r="C42" s="16"/>
      <c r="D42" s="142">
        <f>IF($C42="","",VLOOKUP($C42,Régional!$A$1:$U$189,14,FALSE))</f>
      </c>
      <c r="E42" s="129">
        <f>IF($C42="","",CONCATENATE(VLOOKUP($C42,Régional!$A$1:$U$189,12,FALSE)," ",(VLOOKUP($C42,Régional!$A$1:$U$189,13,FALSE))))</f>
      </c>
      <c r="F42" s="130"/>
      <c r="G42" s="130"/>
      <c r="H42" s="131"/>
      <c r="I42" s="79">
        <f>IF($C42="","",VLOOKUP($C42,Régional!$A$1:$U$189,7,FALSE))</f>
      </c>
      <c r="J42" s="17"/>
      <c r="K42" s="17"/>
      <c r="L42" s="17"/>
      <c r="M42" s="17"/>
      <c r="N42" s="17"/>
      <c r="O42" s="17"/>
      <c r="P42" s="17"/>
      <c r="Q42" s="17"/>
      <c r="R42" s="17"/>
      <c r="S42" s="1">
        <f t="shared" si="6"/>
        <v>0</v>
      </c>
      <c r="T42" s="138">
        <f t="shared" si="7"/>
        <v>0</v>
      </c>
      <c r="U42" s="4">
        <f t="shared" si="8"/>
        <v>0</v>
      </c>
      <c r="V42" s="55">
        <f t="shared" si="9"/>
        <v>0</v>
      </c>
      <c r="W42" s="55">
        <f t="shared" si="10"/>
        <v>0</v>
      </c>
      <c r="X42" s="63">
        <f t="shared" si="11"/>
      </c>
    </row>
    <row r="43" spans="1:24" ht="12.75">
      <c r="A43" s="9">
        <f>IF($C43="","",VLOOKUP($C43,Régional!$A$1:$U$189,5,FALSE))</f>
      </c>
      <c r="B43" s="9">
        <f>IF($C43="","",VLOOKUP($C43,Régional!$A$1:$U$189,4,FALSE))</f>
      </c>
      <c r="C43" s="16"/>
      <c r="D43" s="142">
        <f>IF($C43="","",VLOOKUP($C43,Régional!$A$1:$U$189,14,FALSE))</f>
      </c>
      <c r="E43" s="129">
        <f>IF($C43="","",CONCATENATE(VLOOKUP($C43,Régional!$A$1:$U$189,12,FALSE)," ",(VLOOKUP($C43,Régional!$A$1:$U$189,13,FALSE))))</f>
      </c>
      <c r="F43" s="130"/>
      <c r="G43" s="130"/>
      <c r="H43" s="131"/>
      <c r="I43" s="79">
        <f>IF($C43="","",VLOOKUP($C43,Régional!$A$1:$U$189,7,FALSE))</f>
      </c>
      <c r="J43" s="17"/>
      <c r="K43" s="17"/>
      <c r="L43" s="17"/>
      <c r="M43" s="17"/>
      <c r="N43" s="17"/>
      <c r="O43" s="17"/>
      <c r="P43" s="17"/>
      <c r="Q43" s="17"/>
      <c r="R43" s="17"/>
      <c r="S43" s="1">
        <f t="shared" si="6"/>
        <v>0</v>
      </c>
      <c r="T43" s="138">
        <f t="shared" si="7"/>
        <v>0</v>
      </c>
      <c r="U43" s="4">
        <f t="shared" si="8"/>
        <v>0</v>
      </c>
      <c r="V43" s="55">
        <f t="shared" si="9"/>
        <v>0</v>
      </c>
      <c r="W43" s="55">
        <f t="shared" si="10"/>
        <v>0</v>
      </c>
      <c r="X43" s="63">
        <f t="shared" si="11"/>
      </c>
    </row>
    <row r="44" spans="1:24" ht="12.75">
      <c r="A44" s="9">
        <f>IF($C44="","",VLOOKUP($C44,Régional!$A$1:$U$189,5,FALSE))</f>
      </c>
      <c r="B44" s="9">
        <f>IF($C44="","",VLOOKUP($C44,Régional!$A$1:$U$189,4,FALSE))</f>
      </c>
      <c r="C44" s="16"/>
      <c r="D44" s="142">
        <f>IF($C44="","",VLOOKUP($C44,Régional!$A$1:$U$189,14,FALSE))</f>
      </c>
      <c r="E44" s="129">
        <f>IF($C44="","",CONCATENATE(VLOOKUP($C44,Régional!$A$1:$U$189,12,FALSE)," ",(VLOOKUP($C44,Régional!$A$1:$U$189,13,FALSE))))</f>
      </c>
      <c r="F44" s="130"/>
      <c r="G44" s="130"/>
      <c r="H44" s="131"/>
      <c r="I44" s="79">
        <f>IF($C44="","",VLOOKUP($C44,Régional!$A$1:$U$189,7,FALSE))</f>
      </c>
      <c r="J44" s="17"/>
      <c r="K44" s="17"/>
      <c r="L44" s="17"/>
      <c r="M44" s="17"/>
      <c r="N44" s="17"/>
      <c r="O44" s="17"/>
      <c r="P44" s="17"/>
      <c r="Q44" s="17"/>
      <c r="R44" s="17"/>
      <c r="S44" s="1">
        <f t="shared" si="6"/>
        <v>0</v>
      </c>
      <c r="T44" s="138">
        <f t="shared" si="7"/>
        <v>0</v>
      </c>
      <c r="U44" s="4">
        <f t="shared" si="8"/>
        <v>0</v>
      </c>
      <c r="V44" s="55">
        <f t="shared" si="9"/>
        <v>0</v>
      </c>
      <c r="W44" s="55">
        <f t="shared" si="10"/>
        <v>0</v>
      </c>
      <c r="X44" s="63">
        <f t="shared" si="11"/>
      </c>
    </row>
    <row r="45" spans="1:24" ht="12.75">
      <c r="A45" s="9">
        <f>IF($C45="","",VLOOKUP($C45,Régional!$A$1:$U$189,5,FALSE))</f>
      </c>
      <c r="B45" s="9">
        <f>IF($C45="","",VLOOKUP($C45,Régional!$A$1:$U$189,4,FALSE))</f>
      </c>
      <c r="C45" s="16"/>
      <c r="D45" s="142">
        <f>IF($C45="","",VLOOKUP($C45,Régional!$A$1:$U$189,14,FALSE))</f>
      </c>
      <c r="E45" s="129">
        <f>IF($C45="","",CONCATENATE(VLOOKUP($C45,Régional!$A$1:$U$189,12,FALSE)," ",(VLOOKUP($C45,Régional!$A$1:$U$189,13,FALSE))))</f>
      </c>
      <c r="F45" s="130"/>
      <c r="G45" s="130"/>
      <c r="H45" s="131"/>
      <c r="I45" s="79">
        <f>IF($C45="","",VLOOKUP($C45,Régional!$A$1:$U$189,7,FALSE))</f>
      </c>
      <c r="J45" s="17"/>
      <c r="K45" s="17"/>
      <c r="L45" s="17"/>
      <c r="M45" s="17"/>
      <c r="N45" s="17"/>
      <c r="O45" s="17"/>
      <c r="P45" s="17"/>
      <c r="Q45" s="17"/>
      <c r="R45" s="17"/>
      <c r="S45" s="1">
        <f t="shared" si="6"/>
        <v>0</v>
      </c>
      <c r="T45" s="138">
        <f t="shared" si="7"/>
        <v>0</v>
      </c>
      <c r="U45" s="4">
        <f t="shared" si="8"/>
        <v>0</v>
      </c>
      <c r="V45" s="55">
        <f t="shared" si="9"/>
        <v>0</v>
      </c>
      <c r="W45" s="55">
        <f t="shared" si="10"/>
        <v>0</v>
      </c>
      <c r="X45" s="63">
        <f t="shared" si="11"/>
      </c>
    </row>
    <row r="46" spans="1:24" ht="12.75">
      <c r="A46" s="9">
        <f>IF($C46="","",VLOOKUP($C46,Régional!$A$1:$U$189,5,FALSE))</f>
      </c>
      <c r="B46" s="9">
        <f>IF($C46="","",VLOOKUP($C46,Régional!$A$1:$U$189,4,FALSE))</f>
      </c>
      <c r="C46" s="16"/>
      <c r="D46" s="142">
        <f>IF($C46="","",VLOOKUP($C46,Régional!$A$1:$U$189,14,FALSE))</f>
      </c>
      <c r="E46" s="129">
        <f>IF($C46="","",CONCATENATE(VLOOKUP($C46,Régional!$A$1:$U$189,12,FALSE)," ",(VLOOKUP($C46,Régional!$A$1:$U$189,13,FALSE))))</f>
      </c>
      <c r="F46" s="130"/>
      <c r="G46" s="130"/>
      <c r="H46" s="131"/>
      <c r="I46" s="79">
        <f>IF($C46="","",VLOOKUP($C46,Régional!$A$1:$U$189,7,FALSE))</f>
      </c>
      <c r="J46" s="17"/>
      <c r="K46" s="17"/>
      <c r="L46" s="17"/>
      <c r="M46" s="17"/>
      <c r="N46" s="17"/>
      <c r="O46" s="17"/>
      <c r="P46" s="17"/>
      <c r="Q46" s="17"/>
      <c r="R46" s="17"/>
      <c r="S46" s="1">
        <f t="shared" si="6"/>
        <v>0</v>
      </c>
      <c r="T46" s="138">
        <f t="shared" si="7"/>
        <v>0</v>
      </c>
      <c r="U46" s="4">
        <f t="shared" si="8"/>
        <v>0</v>
      </c>
      <c r="V46" s="55">
        <f t="shared" si="9"/>
        <v>0</v>
      </c>
      <c r="W46" s="55">
        <f t="shared" si="10"/>
        <v>0</v>
      </c>
      <c r="X46" s="63">
        <f t="shared" si="11"/>
      </c>
    </row>
    <row r="47" spans="1:24" ht="12.75">
      <c r="A47" s="9">
        <f>IF($C47="","",VLOOKUP($C47,Régional!$A$1:$U$189,5,FALSE))</f>
      </c>
      <c r="B47" s="9">
        <f>IF($C47="","",VLOOKUP($C47,Régional!$A$1:$U$189,4,FALSE))</f>
      </c>
      <c r="C47" s="16"/>
      <c r="D47" s="142">
        <f>IF($C47="","",VLOOKUP($C47,Régional!$A$1:$U$189,14,FALSE))</f>
      </c>
      <c r="E47" s="129">
        <f>IF($C47="","",CONCATENATE(VLOOKUP($C47,Régional!$A$1:$U$189,12,FALSE)," ",(VLOOKUP($C47,Régional!$A$1:$U$189,13,FALSE))))</f>
      </c>
      <c r="F47" s="130"/>
      <c r="G47" s="130"/>
      <c r="H47" s="131"/>
      <c r="I47" s="79">
        <f>IF($C47="","",VLOOKUP($C47,Régional!$A$1:$U$189,7,FALSE))</f>
      </c>
      <c r="J47" s="17"/>
      <c r="K47" s="17"/>
      <c r="L47" s="17"/>
      <c r="M47" s="17"/>
      <c r="N47" s="17"/>
      <c r="O47" s="17"/>
      <c r="P47" s="17"/>
      <c r="Q47" s="17"/>
      <c r="R47" s="17"/>
      <c r="S47" s="1">
        <f t="shared" si="6"/>
        <v>0</v>
      </c>
      <c r="T47" s="138">
        <f t="shared" si="7"/>
        <v>0</v>
      </c>
      <c r="U47" s="4">
        <f t="shared" si="8"/>
        <v>0</v>
      </c>
      <c r="V47" s="55">
        <f t="shared" si="9"/>
        <v>0</v>
      </c>
      <c r="W47" s="55">
        <f t="shared" si="10"/>
        <v>0</v>
      </c>
      <c r="X47" s="63">
        <f t="shared" si="11"/>
      </c>
    </row>
    <row r="48" spans="1:24" ht="12.75">
      <c r="A48" s="9">
        <f>IF($C48="","",VLOOKUP($C48,Régional!$A$1:$U$189,5,FALSE))</f>
      </c>
      <c r="B48" s="9">
        <f>IF($C48="","",VLOOKUP($C48,Régional!$A$1:$U$189,4,FALSE))</f>
      </c>
      <c r="C48" s="16"/>
      <c r="D48" s="142">
        <f>IF($C48="","",VLOOKUP($C48,Régional!$A$1:$U$189,14,FALSE))</f>
      </c>
      <c r="E48" s="129">
        <f>IF($C48="","",CONCATENATE(VLOOKUP($C48,Régional!$A$1:$U$189,12,FALSE)," ",(VLOOKUP($C48,Régional!$A$1:$U$189,13,FALSE))))</f>
      </c>
      <c r="F48" s="130"/>
      <c r="G48" s="130"/>
      <c r="H48" s="131"/>
      <c r="I48" s="79">
        <f>IF($C48="","",VLOOKUP($C48,Régional!$A$1:$U$189,7,FALSE))</f>
      </c>
      <c r="J48" s="17"/>
      <c r="K48" s="17"/>
      <c r="L48" s="17"/>
      <c r="M48" s="17"/>
      <c r="N48" s="17"/>
      <c r="O48" s="17"/>
      <c r="P48" s="17"/>
      <c r="Q48" s="17"/>
      <c r="R48" s="17"/>
      <c r="S48" s="1">
        <f t="shared" si="6"/>
        <v>0</v>
      </c>
      <c r="T48" s="138">
        <f t="shared" si="7"/>
        <v>0</v>
      </c>
      <c r="U48" s="4">
        <f t="shared" si="8"/>
        <v>0</v>
      </c>
      <c r="V48" s="55">
        <f t="shared" si="9"/>
        <v>0</v>
      </c>
      <c r="W48" s="55">
        <f t="shared" si="10"/>
        <v>0</v>
      </c>
      <c r="X48" s="63">
        <f t="shared" si="11"/>
      </c>
    </row>
    <row r="49" spans="1:24" ht="12.75">
      <c r="A49" s="9">
        <f>IF($C49="","",VLOOKUP($C49,Régional!$A$1:$U$189,5,FALSE))</f>
      </c>
      <c r="B49" s="9">
        <f>IF($C49="","",VLOOKUP($C49,Régional!$A$1:$U$189,4,FALSE))</f>
      </c>
      <c r="C49" s="16"/>
      <c r="D49" s="142">
        <f>IF($C49="","",VLOOKUP($C49,Régional!$A$1:$U$189,14,FALSE))</f>
      </c>
      <c r="E49" s="129">
        <f>IF($C49="","",CONCATENATE(VLOOKUP($C49,Régional!$A$1:$U$189,12,FALSE)," ",(VLOOKUP($C49,Régional!$A$1:$U$189,13,FALSE))))</f>
      </c>
      <c r="F49" s="130"/>
      <c r="G49" s="130"/>
      <c r="H49" s="131"/>
      <c r="I49" s="79">
        <f>IF($C49="","",VLOOKUP($C49,Régional!$A$1:$U$189,7,FALSE))</f>
      </c>
      <c r="J49" s="17"/>
      <c r="K49" s="17"/>
      <c r="L49" s="17"/>
      <c r="M49" s="17"/>
      <c r="N49" s="17"/>
      <c r="O49" s="17"/>
      <c r="P49" s="17"/>
      <c r="Q49" s="17"/>
      <c r="R49" s="17"/>
      <c r="S49" s="1">
        <f t="shared" si="6"/>
        <v>0</v>
      </c>
      <c r="T49" s="138">
        <f t="shared" si="7"/>
        <v>0</v>
      </c>
      <c r="U49" s="4">
        <f t="shared" si="8"/>
        <v>0</v>
      </c>
      <c r="V49" s="55">
        <f t="shared" si="9"/>
        <v>0</v>
      </c>
      <c r="W49" s="55">
        <f t="shared" si="10"/>
        <v>0</v>
      </c>
      <c r="X49" s="63">
        <f t="shared" si="11"/>
      </c>
    </row>
    <row r="50" spans="1:24" ht="12.75">
      <c r="A50" s="9">
        <f>IF($C50="","",VLOOKUP($C50,Régional!$A$1:$U$189,5,FALSE))</f>
      </c>
      <c r="B50" s="9">
        <f>IF($C50="","",VLOOKUP($C50,Régional!$A$1:$U$189,4,FALSE))</f>
      </c>
      <c r="C50" s="16"/>
      <c r="D50" s="142">
        <f>IF($C50="","",VLOOKUP($C50,Régional!$A$1:$U$189,14,FALSE))</f>
      </c>
      <c r="E50" s="129">
        <f>IF($C50="","",CONCATENATE(VLOOKUP($C50,Régional!$A$1:$U$189,12,FALSE)," ",(VLOOKUP($C50,Régional!$A$1:$U$189,13,FALSE))))</f>
      </c>
      <c r="F50" s="130"/>
      <c r="G50" s="130"/>
      <c r="H50" s="131"/>
      <c r="I50" s="79">
        <f>IF($C50="","",VLOOKUP($C50,Régional!$A$1:$U$189,7,FALSE))</f>
      </c>
      <c r="J50" s="17"/>
      <c r="K50" s="17"/>
      <c r="L50" s="17"/>
      <c r="M50" s="17"/>
      <c r="N50" s="17"/>
      <c r="O50" s="17"/>
      <c r="P50" s="17"/>
      <c r="Q50" s="17"/>
      <c r="R50" s="17"/>
      <c r="S50" s="1">
        <f t="shared" si="6"/>
        <v>0</v>
      </c>
      <c r="T50" s="138">
        <f t="shared" si="7"/>
        <v>0</v>
      </c>
      <c r="U50" s="4">
        <f t="shared" si="8"/>
        <v>0</v>
      </c>
      <c r="V50" s="55">
        <f t="shared" si="9"/>
        <v>0</v>
      </c>
      <c r="W50" s="55">
        <f t="shared" si="10"/>
        <v>0</v>
      </c>
      <c r="X50" s="63">
        <f t="shared" si="11"/>
      </c>
    </row>
    <row r="51" spans="1:24" ht="12.75">
      <c r="A51" s="9">
        <f>IF($C51="","",VLOOKUP($C51,Régional!$A$1:$U$189,5,FALSE))</f>
      </c>
      <c r="B51" s="9">
        <f>IF($C51="","",VLOOKUP($C51,Régional!$A$1:$U$189,4,FALSE))</f>
      </c>
      <c r="C51" s="16"/>
      <c r="D51" s="142">
        <f>IF($C51="","",VLOOKUP($C51,Régional!$A$1:$U$189,14,FALSE))</f>
      </c>
      <c r="E51" s="129">
        <f>IF($C51="","",CONCATENATE(VLOOKUP($C51,Régional!$A$1:$U$189,12,FALSE)," ",(VLOOKUP($C51,Régional!$A$1:$U$189,13,FALSE))))</f>
      </c>
      <c r="F51" s="130"/>
      <c r="G51" s="130"/>
      <c r="H51" s="131"/>
      <c r="I51" s="79">
        <f>IF($C51="","",VLOOKUP($C51,Régional!$A$1:$U$189,7,FALSE))</f>
      </c>
      <c r="J51" s="17"/>
      <c r="K51" s="17"/>
      <c r="L51" s="17"/>
      <c r="M51" s="17"/>
      <c r="N51" s="17"/>
      <c r="O51" s="17"/>
      <c r="P51" s="17"/>
      <c r="Q51" s="17"/>
      <c r="R51" s="17"/>
      <c r="S51" s="1">
        <f t="shared" si="6"/>
        <v>0</v>
      </c>
      <c r="T51" s="138">
        <f t="shared" si="7"/>
        <v>0</v>
      </c>
      <c r="U51" s="4">
        <f t="shared" si="8"/>
        <v>0</v>
      </c>
      <c r="V51" s="55">
        <f t="shared" si="9"/>
        <v>0</v>
      </c>
      <c r="W51" s="55">
        <f t="shared" si="10"/>
        <v>0</v>
      </c>
      <c r="X51" s="63">
        <f t="shared" si="11"/>
      </c>
    </row>
    <row r="52" spans="1:24" ht="12.75">
      <c r="A52" s="9">
        <f>IF($C52="","",VLOOKUP($C52,Régional!$A$1:$U$189,5,FALSE))</f>
      </c>
      <c r="B52" s="9">
        <f>IF($C52="","",VLOOKUP($C52,Régional!$A$1:$U$189,4,FALSE))</f>
      </c>
      <c r="C52" s="16"/>
      <c r="D52" s="142">
        <f>IF($C52="","",VLOOKUP($C52,Régional!$A$1:$U$189,14,FALSE))</f>
      </c>
      <c r="E52" s="129">
        <f>IF($C52="","",CONCATENATE(VLOOKUP($C52,Régional!$A$1:$U$189,12,FALSE)," ",(VLOOKUP($C52,Régional!$A$1:$U$189,13,FALSE))))</f>
      </c>
      <c r="F52" s="130"/>
      <c r="G52" s="130"/>
      <c r="H52" s="131"/>
      <c r="I52" s="79">
        <f>IF($C52="","",VLOOKUP($C52,Régional!$A$1:$U$189,7,FALSE))</f>
      </c>
      <c r="J52" s="17"/>
      <c r="K52" s="17"/>
      <c r="L52" s="17"/>
      <c r="M52" s="17"/>
      <c r="N52" s="17"/>
      <c r="O52" s="17"/>
      <c r="P52" s="17"/>
      <c r="Q52" s="17"/>
      <c r="R52" s="17"/>
      <c r="S52" s="1">
        <f t="shared" si="6"/>
        <v>0</v>
      </c>
      <c r="T52" s="138">
        <f t="shared" si="7"/>
        <v>0</v>
      </c>
      <c r="U52" s="4">
        <f t="shared" si="8"/>
        <v>0</v>
      </c>
      <c r="V52" s="55">
        <f t="shared" si="9"/>
        <v>0</v>
      </c>
      <c r="W52" s="55">
        <f t="shared" si="10"/>
        <v>0</v>
      </c>
      <c r="X52" s="63">
        <f t="shared" si="11"/>
      </c>
    </row>
    <row r="53" spans="1:24" ht="12.75">
      <c r="A53" s="9">
        <f>IF($C53="","",VLOOKUP($C53,Régional!$A$1:$U$189,5,FALSE))</f>
      </c>
      <c r="B53" s="9">
        <f>IF($C53="","",VLOOKUP($C53,Régional!$A$1:$U$189,4,FALSE))</f>
      </c>
      <c r="C53" s="16"/>
      <c r="D53" s="142">
        <f>IF($C53="","",VLOOKUP($C53,Régional!$A$1:$U$189,14,FALSE))</f>
      </c>
      <c r="E53" s="129">
        <f>IF($C53="","",CONCATENATE(VLOOKUP($C53,Régional!$A$1:$U$189,12,FALSE)," ",(VLOOKUP($C53,Régional!$A$1:$U$189,13,FALSE))))</f>
      </c>
      <c r="F53" s="130"/>
      <c r="G53" s="130"/>
      <c r="H53" s="131"/>
      <c r="I53" s="79">
        <f>IF($C53="","",VLOOKUP($C53,Régional!$A$1:$U$189,7,FALSE))</f>
      </c>
      <c r="J53" s="17"/>
      <c r="K53" s="17"/>
      <c r="L53" s="17"/>
      <c r="M53" s="17"/>
      <c r="N53" s="17"/>
      <c r="O53" s="17"/>
      <c r="P53" s="17"/>
      <c r="Q53" s="17"/>
      <c r="R53" s="17"/>
      <c r="S53" s="1">
        <f t="shared" si="6"/>
        <v>0</v>
      </c>
      <c r="T53" s="138">
        <f t="shared" si="7"/>
        <v>0</v>
      </c>
      <c r="U53" s="4">
        <f t="shared" si="8"/>
        <v>0</v>
      </c>
      <c r="V53" s="55">
        <f t="shared" si="9"/>
        <v>0</v>
      </c>
      <c r="W53" s="55">
        <f t="shared" si="10"/>
        <v>0</v>
      </c>
      <c r="X53" s="63">
        <f t="shared" si="11"/>
      </c>
    </row>
    <row r="54" spans="1:24" ht="12.75">
      <c r="A54" s="9">
        <f>IF($C54="","",VLOOKUP($C54,Régional!$A$1:$U$189,5,FALSE))</f>
      </c>
      <c r="B54" s="9">
        <f>IF($C54="","",VLOOKUP($C54,Régional!$A$1:$U$189,4,FALSE))</f>
      </c>
      <c r="C54" s="16"/>
      <c r="D54" s="142">
        <f>IF($C54="","",VLOOKUP($C54,Régional!$A$1:$U$189,14,FALSE))</f>
      </c>
      <c r="E54" s="129">
        <f>IF($C54="","",CONCATENATE(VLOOKUP($C54,Régional!$A$1:$U$189,12,FALSE)," ",(VLOOKUP($C54,Régional!$A$1:$U$189,13,FALSE))))</f>
      </c>
      <c r="F54" s="130"/>
      <c r="G54" s="130"/>
      <c r="H54" s="131"/>
      <c r="I54" s="79">
        <f>IF($C54="","",VLOOKUP($C54,Régional!$A$1:$U$189,7,FALSE))</f>
      </c>
      <c r="J54" s="17"/>
      <c r="K54" s="17"/>
      <c r="L54" s="17"/>
      <c r="M54" s="17"/>
      <c r="N54" s="17"/>
      <c r="O54" s="17"/>
      <c r="P54" s="17"/>
      <c r="Q54" s="17"/>
      <c r="R54" s="17"/>
      <c r="S54" s="1">
        <f t="shared" si="6"/>
        <v>0</v>
      </c>
      <c r="T54" s="138">
        <f t="shared" si="7"/>
        <v>0</v>
      </c>
      <c r="U54" s="4">
        <f t="shared" si="8"/>
        <v>0</v>
      </c>
      <c r="V54" s="55">
        <f t="shared" si="9"/>
        <v>0</v>
      </c>
      <c r="W54" s="55">
        <f t="shared" si="10"/>
        <v>0</v>
      </c>
      <c r="X54" s="63">
        <f t="shared" si="11"/>
      </c>
    </row>
    <row r="55" spans="1:24" ht="12.75">
      <c r="A55" s="9">
        <f>IF($C55="","",VLOOKUP($C55,Régional!$A$1:$U$189,5,FALSE))</f>
      </c>
      <c r="B55" s="9">
        <f>IF($C55="","",VLOOKUP($C55,Régional!$A$1:$U$189,4,FALSE))</f>
      </c>
      <c r="C55" s="16"/>
      <c r="D55" s="142">
        <f>IF($C55="","",VLOOKUP($C55,Régional!$A$1:$U$189,14,FALSE))</f>
      </c>
      <c r="E55" s="129">
        <f>IF($C55="","",CONCATENATE(VLOOKUP($C55,Régional!$A$1:$U$189,12,FALSE)," ",(VLOOKUP($C55,Régional!$A$1:$U$189,13,FALSE))))</f>
      </c>
      <c r="F55" s="130"/>
      <c r="G55" s="130"/>
      <c r="H55" s="131"/>
      <c r="I55" s="79">
        <f>IF($C55="","",VLOOKUP($C55,Régional!$A$1:$U$189,7,FALSE))</f>
      </c>
      <c r="J55" s="17"/>
      <c r="K55" s="17"/>
      <c r="L55" s="17"/>
      <c r="M55" s="17"/>
      <c r="N55" s="17"/>
      <c r="O55" s="17"/>
      <c r="P55" s="17"/>
      <c r="Q55" s="17"/>
      <c r="R55" s="17"/>
      <c r="S55" s="1">
        <f t="shared" si="6"/>
        <v>0</v>
      </c>
      <c r="T55" s="138">
        <f t="shared" si="7"/>
        <v>0</v>
      </c>
      <c r="U55" s="4">
        <f t="shared" si="8"/>
        <v>0</v>
      </c>
      <c r="V55" s="55">
        <f t="shared" si="9"/>
        <v>0</v>
      </c>
      <c r="W55" s="55">
        <f t="shared" si="10"/>
        <v>0</v>
      </c>
      <c r="X55" s="63">
        <f t="shared" si="11"/>
      </c>
    </row>
    <row r="56" spans="1:24" ht="12.75">
      <c r="A56" s="9">
        <f>IF($C56="","",VLOOKUP($C56,Régional!$A$1:$U$189,5,FALSE))</f>
      </c>
      <c r="B56" s="9">
        <f>IF($C56="","",VLOOKUP($C56,Régional!$A$1:$U$189,4,FALSE))</f>
      </c>
      <c r="C56" s="16"/>
      <c r="D56" s="142">
        <f>IF($C56="","",VLOOKUP($C56,Régional!$A$1:$U$189,14,FALSE))</f>
      </c>
      <c r="E56" s="129">
        <f>IF($C56="","",CONCATENATE(VLOOKUP($C56,Régional!$A$1:$U$189,12,FALSE)," ",(VLOOKUP($C56,Régional!$A$1:$U$189,13,FALSE))))</f>
      </c>
      <c r="F56" s="130"/>
      <c r="G56" s="130"/>
      <c r="H56" s="131"/>
      <c r="I56" s="79">
        <f>IF($C56="","",VLOOKUP($C56,Régional!$A$1:$U$189,7,FALSE))</f>
      </c>
      <c r="J56" s="17"/>
      <c r="K56" s="17"/>
      <c r="L56" s="17"/>
      <c r="M56" s="17"/>
      <c r="N56" s="17"/>
      <c r="O56" s="17"/>
      <c r="P56" s="17"/>
      <c r="Q56" s="17"/>
      <c r="R56" s="17"/>
      <c r="S56" s="1">
        <f t="shared" si="6"/>
        <v>0</v>
      </c>
      <c r="T56" s="138">
        <f t="shared" si="7"/>
        <v>0</v>
      </c>
      <c r="U56" s="4">
        <f t="shared" si="8"/>
        <v>0</v>
      </c>
      <c r="V56" s="55">
        <f t="shared" si="9"/>
        <v>0</v>
      </c>
      <c r="W56" s="55">
        <f t="shared" si="10"/>
        <v>0</v>
      </c>
      <c r="X56" s="63">
        <f t="shared" si="11"/>
      </c>
    </row>
    <row r="57" spans="1:24" ht="12.75">
      <c r="A57" s="9">
        <f>IF($C57="","",VLOOKUP($C57,Régional!$A$1:$U$189,5,FALSE))</f>
      </c>
      <c r="B57" s="9">
        <f>IF($C57="","",VLOOKUP($C57,Régional!$A$1:$U$189,4,FALSE))</f>
      </c>
      <c r="C57" s="16"/>
      <c r="D57" s="142">
        <f>IF($C57="","",VLOOKUP($C57,Régional!$A$1:$U$189,14,FALSE))</f>
      </c>
      <c r="E57" s="129">
        <f>IF($C57="","",CONCATENATE(VLOOKUP($C57,Régional!$A$1:$U$189,12,FALSE)," ",(VLOOKUP($C57,Régional!$A$1:$U$189,13,FALSE))))</f>
      </c>
      <c r="F57" s="130"/>
      <c r="G57" s="130"/>
      <c r="H57" s="131"/>
      <c r="I57" s="79">
        <f>IF($C57="","",VLOOKUP($C57,Régional!$A$1:$U$189,7,FALSE))</f>
      </c>
      <c r="J57" s="17"/>
      <c r="K57" s="17"/>
      <c r="L57" s="17"/>
      <c r="M57" s="17"/>
      <c r="N57" s="17"/>
      <c r="O57" s="17"/>
      <c r="P57" s="17"/>
      <c r="Q57" s="17"/>
      <c r="R57" s="17"/>
      <c r="S57" s="1">
        <f t="shared" si="6"/>
        <v>0</v>
      </c>
      <c r="T57" s="138">
        <f t="shared" si="7"/>
        <v>0</v>
      </c>
      <c r="U57" s="4">
        <f t="shared" si="8"/>
        <v>0</v>
      </c>
      <c r="V57" s="55">
        <f t="shared" si="9"/>
        <v>0</v>
      </c>
      <c r="W57" s="55">
        <f t="shared" si="10"/>
        <v>0</v>
      </c>
      <c r="X57" s="63">
        <f t="shared" si="11"/>
      </c>
    </row>
    <row r="58" spans="1:24" ht="12.75">
      <c r="A58" s="9">
        <f>IF($C58="","",VLOOKUP($C58,Régional!$A$1:$U$189,5,FALSE))</f>
      </c>
      <c r="B58" s="9">
        <f>IF($C58="","",VLOOKUP($C58,Régional!$A$1:$U$189,4,FALSE))</f>
      </c>
      <c r="C58" s="16"/>
      <c r="D58" s="142">
        <f>IF($C58="","",VLOOKUP($C58,Régional!$A$1:$U$189,14,FALSE))</f>
      </c>
      <c r="E58" s="129">
        <f>IF($C58="","",CONCATENATE(VLOOKUP($C58,Régional!$A$1:$U$189,12,FALSE)," ",(VLOOKUP($C58,Régional!$A$1:$U$189,13,FALSE))))</f>
      </c>
      <c r="F58" s="130"/>
      <c r="G58" s="130"/>
      <c r="H58" s="131"/>
      <c r="I58" s="79">
        <f>IF($C58="","",VLOOKUP($C58,Régional!$A$1:$U$189,7,FALSE))</f>
      </c>
      <c r="J58" s="17"/>
      <c r="K58" s="17"/>
      <c r="L58" s="17"/>
      <c r="M58" s="17"/>
      <c r="N58" s="17"/>
      <c r="O58" s="17"/>
      <c r="P58" s="17"/>
      <c r="Q58" s="17"/>
      <c r="R58" s="17"/>
      <c r="S58" s="1">
        <f t="shared" si="6"/>
        <v>0</v>
      </c>
      <c r="T58" s="138">
        <f t="shared" si="7"/>
        <v>0</v>
      </c>
      <c r="U58" s="4">
        <f t="shared" si="8"/>
        <v>0</v>
      </c>
      <c r="V58" s="55">
        <f t="shared" si="9"/>
        <v>0</v>
      </c>
      <c r="W58" s="55">
        <f t="shared" si="10"/>
        <v>0</v>
      </c>
      <c r="X58" s="63">
        <f t="shared" si="11"/>
      </c>
    </row>
    <row r="59" spans="1:24" ht="12.75">
      <c r="A59" s="9">
        <f>IF($C59="","",VLOOKUP($C59,Régional!$A$1:$U$189,5,FALSE))</f>
      </c>
      <c r="B59" s="9">
        <f>IF($C59="","",VLOOKUP($C59,Régional!$A$1:$U$189,4,FALSE))</f>
      </c>
      <c r="C59" s="16"/>
      <c r="D59" s="142">
        <f>IF($C59="","",VLOOKUP($C59,Régional!$A$1:$U$189,14,FALSE))</f>
      </c>
      <c r="E59" s="129">
        <f>IF($C59="","",CONCATENATE(VLOOKUP($C59,Régional!$A$1:$U$189,12,FALSE)," ",(VLOOKUP($C59,Régional!$A$1:$U$189,13,FALSE))))</f>
      </c>
      <c r="F59" s="130"/>
      <c r="G59" s="130"/>
      <c r="H59" s="131"/>
      <c r="I59" s="79">
        <f>IF($C59="","",VLOOKUP($C59,Régional!$A$1:$U$189,7,FALSE))</f>
      </c>
      <c r="J59" s="17"/>
      <c r="K59" s="17"/>
      <c r="L59" s="17"/>
      <c r="M59" s="17"/>
      <c r="N59" s="17"/>
      <c r="O59" s="17"/>
      <c r="P59" s="17"/>
      <c r="Q59" s="17"/>
      <c r="R59" s="17"/>
      <c r="S59" s="1">
        <f t="shared" si="6"/>
        <v>0</v>
      </c>
      <c r="T59" s="138">
        <f t="shared" si="7"/>
        <v>0</v>
      </c>
      <c r="U59" s="4">
        <f t="shared" si="8"/>
        <v>0</v>
      </c>
      <c r="V59" s="55">
        <f t="shared" si="9"/>
        <v>0</v>
      </c>
      <c r="W59" s="55">
        <f t="shared" si="10"/>
        <v>0</v>
      </c>
      <c r="X59" s="63">
        <f t="shared" si="11"/>
      </c>
    </row>
    <row r="60" spans="1:24" ht="12.75">
      <c r="A60" s="9">
        <f>IF($C60="","",VLOOKUP($C60,Régional!$A$1:$U$189,5,FALSE))</f>
      </c>
      <c r="B60" s="9">
        <f>IF($C60="","",VLOOKUP($C60,Régional!$A$1:$U$189,4,FALSE))</f>
      </c>
      <c r="C60" s="16"/>
      <c r="D60" s="142">
        <f>IF($C60="","",VLOOKUP($C60,Régional!$A$1:$U$189,14,FALSE))</f>
      </c>
      <c r="E60" s="129">
        <f>IF($C60="","",CONCATENATE(VLOOKUP($C60,Régional!$A$1:$U$189,12,FALSE)," ",(VLOOKUP($C60,Régional!$A$1:$U$189,13,FALSE))))</f>
      </c>
      <c r="F60" s="130"/>
      <c r="G60" s="130"/>
      <c r="H60" s="131"/>
      <c r="I60" s="79">
        <f>IF($C60="","",VLOOKUP($C60,Régional!$A$1:$U$189,7,FALSE))</f>
      </c>
      <c r="J60" s="17"/>
      <c r="K60" s="17"/>
      <c r="L60" s="17"/>
      <c r="M60" s="17"/>
      <c r="N60" s="17"/>
      <c r="O60" s="17"/>
      <c r="P60" s="17"/>
      <c r="Q60" s="17"/>
      <c r="R60" s="17"/>
      <c r="S60" s="1">
        <f t="shared" si="6"/>
        <v>0</v>
      </c>
      <c r="T60" s="138">
        <f t="shared" si="7"/>
        <v>0</v>
      </c>
      <c r="U60" s="4">
        <f t="shared" si="8"/>
        <v>0</v>
      </c>
      <c r="V60" s="55">
        <f t="shared" si="9"/>
        <v>0</v>
      </c>
      <c r="W60" s="55">
        <f t="shared" si="10"/>
        <v>0</v>
      </c>
      <c r="X60" s="63">
        <f t="shared" si="11"/>
      </c>
    </row>
    <row r="61" spans="1:24" ht="12.75">
      <c r="A61" s="9">
        <f>IF($C61="","",VLOOKUP($C61,Régional!$A$1:$U$189,5,FALSE))</f>
      </c>
      <c r="B61" s="9">
        <f>IF($C61="","",VLOOKUP($C61,Régional!$A$1:$U$189,4,FALSE))</f>
      </c>
      <c r="C61" s="16"/>
      <c r="D61" s="142">
        <f>IF($C61="","",VLOOKUP($C61,Régional!$A$1:$U$189,14,FALSE))</f>
      </c>
      <c r="E61" s="129">
        <f>IF($C61="","",CONCATENATE(VLOOKUP($C61,Régional!$A$1:$U$189,12,FALSE)," ",(VLOOKUP($C61,Régional!$A$1:$U$189,13,FALSE))))</f>
      </c>
      <c r="F61" s="130"/>
      <c r="G61" s="130"/>
      <c r="H61" s="131"/>
      <c r="I61" s="79">
        <f>IF($C61="","",VLOOKUP($C61,Régional!$A$1:$U$189,7,FALSE))</f>
      </c>
      <c r="J61" s="17"/>
      <c r="K61" s="17"/>
      <c r="L61" s="17"/>
      <c r="M61" s="17"/>
      <c r="N61" s="17"/>
      <c r="O61" s="17"/>
      <c r="P61" s="17"/>
      <c r="Q61" s="17"/>
      <c r="R61" s="17"/>
      <c r="S61" s="1">
        <f t="shared" si="6"/>
        <v>0</v>
      </c>
      <c r="T61" s="138">
        <f t="shared" si="7"/>
        <v>0</v>
      </c>
      <c r="U61" s="4">
        <f t="shared" si="8"/>
        <v>0</v>
      </c>
      <c r="V61" s="55">
        <f t="shared" si="9"/>
        <v>0</v>
      </c>
      <c r="W61" s="55">
        <f t="shared" si="10"/>
        <v>0</v>
      </c>
      <c r="X61" s="63">
        <f t="shared" si="11"/>
      </c>
    </row>
    <row r="62" spans="1:24" ht="12.75">
      <c r="A62" s="9">
        <f>IF($C62="","",VLOOKUP($C62,Régional!$A$1:$U$189,5,FALSE))</f>
      </c>
      <c r="B62" s="9">
        <f>IF($C62="","",VLOOKUP($C62,Régional!$A$1:$U$189,4,FALSE))</f>
      </c>
      <c r="C62" s="16"/>
      <c r="D62" s="142">
        <f>IF($C62="","",VLOOKUP($C62,Régional!$A$1:$U$189,14,FALSE))</f>
      </c>
      <c r="E62" s="129">
        <f>IF($C62="","",CONCATENATE(VLOOKUP($C62,Régional!$A$1:$U$189,12,FALSE)," ",(VLOOKUP($C62,Régional!$A$1:$U$189,13,FALSE))))</f>
      </c>
      <c r="F62" s="130"/>
      <c r="G62" s="130"/>
      <c r="H62" s="131"/>
      <c r="I62" s="79">
        <f>IF($C62="","",VLOOKUP($C62,Régional!$A$1:$U$189,7,FALSE))</f>
      </c>
      <c r="J62" s="17"/>
      <c r="K62" s="17"/>
      <c r="L62" s="17"/>
      <c r="M62" s="17"/>
      <c r="N62" s="17"/>
      <c r="O62" s="17"/>
      <c r="P62" s="17"/>
      <c r="Q62" s="17"/>
      <c r="R62" s="17"/>
      <c r="S62" s="1">
        <f t="shared" si="6"/>
        <v>0</v>
      </c>
      <c r="T62" s="138">
        <f t="shared" si="7"/>
        <v>0</v>
      </c>
      <c r="U62" s="4">
        <f t="shared" si="8"/>
        <v>0</v>
      </c>
      <c r="V62" s="55">
        <f t="shared" si="9"/>
        <v>0</v>
      </c>
      <c r="W62" s="55">
        <f t="shared" si="10"/>
        <v>0</v>
      </c>
      <c r="X62" s="63">
        <f t="shared" si="11"/>
      </c>
    </row>
    <row r="63" spans="1:24" ht="12.75">
      <c r="A63" s="9">
        <f>IF($C63="","",VLOOKUP($C63,Régional!$A$1:$U$189,5,FALSE))</f>
      </c>
      <c r="B63" s="9">
        <f>IF($C63="","",VLOOKUP($C63,Régional!$A$1:$U$189,4,FALSE))</f>
      </c>
      <c r="C63" s="16"/>
      <c r="D63" s="142">
        <f>IF($C63="","",VLOOKUP($C63,Régional!$A$1:$U$189,14,FALSE))</f>
      </c>
      <c r="E63" s="129">
        <f>IF($C63="","",CONCATENATE(VLOOKUP($C63,Régional!$A$1:$U$189,12,FALSE)," ",(VLOOKUP($C63,Régional!$A$1:$U$189,13,FALSE))))</f>
      </c>
      <c r="F63" s="130"/>
      <c r="G63" s="130"/>
      <c r="H63" s="131"/>
      <c r="I63" s="79">
        <f>IF($C63="","",VLOOKUP($C63,Régional!$A$1:$U$189,7,FALSE))</f>
      </c>
      <c r="J63" s="17"/>
      <c r="K63" s="17"/>
      <c r="L63" s="17"/>
      <c r="M63" s="17"/>
      <c r="N63" s="17"/>
      <c r="O63" s="17"/>
      <c r="P63" s="17"/>
      <c r="Q63" s="17"/>
      <c r="R63" s="17"/>
      <c r="S63" s="1">
        <f t="shared" si="6"/>
        <v>0</v>
      </c>
      <c r="T63" s="138">
        <f t="shared" si="7"/>
        <v>0</v>
      </c>
      <c r="U63" s="4">
        <f t="shared" si="8"/>
        <v>0</v>
      </c>
      <c r="V63" s="55">
        <f t="shared" si="9"/>
        <v>0</v>
      </c>
      <c r="W63" s="55">
        <f t="shared" si="10"/>
        <v>0</v>
      </c>
      <c r="X63" s="63">
        <f t="shared" si="11"/>
      </c>
    </row>
    <row r="64" spans="1:24" ht="12.75">
      <c r="A64" s="9">
        <f>IF($C64="","",VLOOKUP($C64,Régional!$A$1:$U$189,5,FALSE))</f>
      </c>
      <c r="B64" s="9">
        <f>IF($C64="","",VLOOKUP($C64,Régional!$A$1:$U$189,4,FALSE))</f>
      </c>
      <c r="C64" s="16"/>
      <c r="D64" s="142">
        <f>IF($C64="","",VLOOKUP($C64,Régional!$A$1:$U$189,14,FALSE))</f>
      </c>
      <c r="E64" s="129">
        <f>IF($C64="","",CONCATENATE(VLOOKUP($C64,Régional!$A$1:$U$189,12,FALSE)," ",(VLOOKUP($C64,Régional!$A$1:$U$189,13,FALSE))))</f>
      </c>
      <c r="F64" s="130"/>
      <c r="G64" s="130"/>
      <c r="H64" s="131"/>
      <c r="I64" s="79">
        <f>IF($C64="","",VLOOKUP($C64,Régional!$A$1:$U$189,7,FALSE))</f>
      </c>
      <c r="J64" s="17"/>
      <c r="K64" s="17"/>
      <c r="L64" s="17"/>
      <c r="M64" s="17"/>
      <c r="N64" s="17"/>
      <c r="O64" s="17"/>
      <c r="P64" s="17"/>
      <c r="Q64" s="17"/>
      <c r="R64" s="17"/>
      <c r="S64" s="1">
        <f t="shared" si="6"/>
        <v>0</v>
      </c>
      <c r="T64" s="138">
        <f t="shared" si="7"/>
        <v>0</v>
      </c>
      <c r="U64" s="4">
        <f t="shared" si="8"/>
        <v>0</v>
      </c>
      <c r="V64" s="55">
        <f t="shared" si="9"/>
        <v>0</v>
      </c>
      <c r="W64" s="55">
        <f t="shared" si="10"/>
        <v>0</v>
      </c>
      <c r="X64" s="63">
        <f t="shared" si="11"/>
      </c>
    </row>
    <row r="65" spans="1:24" ht="12.75">
      <c r="A65" s="9">
        <f>IF($C65="","",VLOOKUP($C65,Régional!$A$1:$U$189,5,FALSE))</f>
      </c>
      <c r="B65" s="9">
        <f>IF($C65="","",VLOOKUP($C65,Régional!$A$1:$U$189,4,FALSE))</f>
      </c>
      <c r="C65" s="16"/>
      <c r="D65" s="142">
        <f>IF($C65="","",VLOOKUP($C65,Régional!$A$1:$U$189,14,FALSE))</f>
      </c>
      <c r="E65" s="129">
        <f>IF($C65="","",CONCATENATE(VLOOKUP($C65,Régional!$A$1:$U$189,12,FALSE)," ",(VLOOKUP($C65,Régional!$A$1:$U$189,13,FALSE))))</f>
      </c>
      <c r="F65" s="130"/>
      <c r="G65" s="130"/>
      <c r="H65" s="131"/>
      <c r="I65" s="79">
        <f>IF($C65="","",VLOOKUP($C65,Régional!$A$1:$U$189,7,FALSE))</f>
      </c>
      <c r="J65" s="17"/>
      <c r="K65" s="17"/>
      <c r="L65" s="17"/>
      <c r="M65" s="17"/>
      <c r="N65" s="17"/>
      <c r="O65" s="17"/>
      <c r="P65" s="17"/>
      <c r="Q65" s="17"/>
      <c r="R65" s="17"/>
      <c r="S65" s="1">
        <f t="shared" si="6"/>
        <v>0</v>
      </c>
      <c r="T65" s="138">
        <f t="shared" si="7"/>
        <v>0</v>
      </c>
      <c r="U65" s="4">
        <f t="shared" si="8"/>
        <v>0</v>
      </c>
      <c r="V65" s="55">
        <f t="shared" si="9"/>
        <v>0</v>
      </c>
      <c r="W65" s="55">
        <f t="shared" si="10"/>
        <v>0</v>
      </c>
      <c r="X65" s="63">
        <f t="shared" si="11"/>
      </c>
    </row>
    <row r="66" spans="1:24" ht="12.75">
      <c r="A66" s="9">
        <f>IF($C66="","",VLOOKUP($C66,Régional!$A$1:$U$189,5,FALSE))</f>
      </c>
      <c r="B66" s="9">
        <f>IF($C66="","",VLOOKUP($C66,Régional!$A$1:$U$189,4,FALSE))</f>
      </c>
      <c r="C66" s="16"/>
      <c r="D66" s="142">
        <f>IF($C66="","",VLOOKUP($C66,Régional!$A$1:$U$189,14,FALSE))</f>
      </c>
      <c r="E66" s="129">
        <f>IF($C66="","",CONCATENATE(VLOOKUP($C66,Régional!$A$1:$U$189,12,FALSE)," ",(VLOOKUP($C66,Régional!$A$1:$U$189,13,FALSE))))</f>
      </c>
      <c r="F66" s="130"/>
      <c r="G66" s="130"/>
      <c r="H66" s="131"/>
      <c r="I66" s="79">
        <f>IF($C66="","",VLOOKUP($C66,Régional!$A$1:$U$189,7,FALSE))</f>
      </c>
      <c r="J66" s="17"/>
      <c r="K66" s="17"/>
      <c r="L66" s="17"/>
      <c r="M66" s="17"/>
      <c r="N66" s="17"/>
      <c r="O66" s="17"/>
      <c r="P66" s="17"/>
      <c r="Q66" s="17"/>
      <c r="R66" s="17"/>
      <c r="S66" s="1">
        <f t="shared" si="6"/>
        <v>0</v>
      </c>
      <c r="T66" s="138">
        <f t="shared" si="7"/>
        <v>0</v>
      </c>
      <c r="U66" s="4">
        <f t="shared" si="8"/>
        <v>0</v>
      </c>
      <c r="V66" s="55">
        <f t="shared" si="9"/>
        <v>0</v>
      </c>
      <c r="W66" s="55">
        <f t="shared" si="10"/>
        <v>0</v>
      </c>
      <c r="X66" s="63">
        <f t="shared" si="11"/>
      </c>
    </row>
    <row r="67" spans="1:24" ht="12.75">
      <c r="A67" s="9">
        <f>IF($C67="","",VLOOKUP($C67,Régional!$A$1:$U$189,5,FALSE))</f>
      </c>
      <c r="B67" s="9">
        <f>IF($C67="","",VLOOKUP($C67,Régional!$A$1:$U$189,4,FALSE))</f>
      </c>
      <c r="C67" s="16"/>
      <c r="D67" s="142">
        <f>IF($C67="","",VLOOKUP($C67,Régional!$A$1:$U$189,14,FALSE))</f>
      </c>
      <c r="E67" s="129">
        <f>IF($C67="","",CONCATENATE(VLOOKUP($C67,Régional!$A$1:$U$189,12,FALSE)," ",(VLOOKUP($C67,Régional!$A$1:$U$189,13,FALSE))))</f>
      </c>
      <c r="F67" s="130"/>
      <c r="G67" s="130"/>
      <c r="H67" s="131"/>
      <c r="I67" s="79">
        <f>IF($C67="","",VLOOKUP($C67,Régional!$A$1:$U$189,7,FALSE))</f>
      </c>
      <c r="J67" s="17"/>
      <c r="K67" s="17"/>
      <c r="L67" s="17"/>
      <c r="M67" s="17"/>
      <c r="N67" s="17"/>
      <c r="O67" s="17"/>
      <c r="P67" s="17"/>
      <c r="Q67" s="17"/>
      <c r="R67" s="17"/>
      <c r="S67" s="1">
        <f t="shared" si="6"/>
        <v>0</v>
      </c>
      <c r="T67" s="138">
        <f t="shared" si="7"/>
        <v>0</v>
      </c>
      <c r="U67" s="4">
        <f t="shared" si="8"/>
        <v>0</v>
      </c>
      <c r="V67" s="55">
        <f t="shared" si="9"/>
        <v>0</v>
      </c>
      <c r="W67" s="55">
        <f t="shared" si="10"/>
        <v>0</v>
      </c>
      <c r="X67" s="63">
        <f t="shared" si="11"/>
      </c>
    </row>
    <row r="68" spans="1:24" ht="12.75">
      <c r="A68" s="9">
        <f>IF($C68="","",VLOOKUP($C68,Régional!$A$1:$U$189,5,FALSE))</f>
      </c>
      <c r="B68" s="9">
        <f>IF($C68="","",VLOOKUP($C68,Régional!$A$1:$U$189,4,FALSE))</f>
      </c>
      <c r="C68" s="16"/>
      <c r="D68" s="142">
        <f>IF($C68="","",VLOOKUP($C68,Régional!$A$1:$U$189,14,FALSE))</f>
      </c>
      <c r="E68" s="129">
        <f>IF($C68="","",CONCATENATE(VLOOKUP($C68,Régional!$A$1:$U$189,12,FALSE)," ",(VLOOKUP($C68,Régional!$A$1:$U$189,13,FALSE))))</f>
      </c>
      <c r="F68" s="130"/>
      <c r="G68" s="130"/>
      <c r="H68" s="131"/>
      <c r="I68" s="79">
        <f>IF($C68="","",VLOOKUP($C68,Régional!$A$1:$U$189,7,FALSE))</f>
      </c>
      <c r="J68" s="17"/>
      <c r="K68" s="17"/>
      <c r="L68" s="17"/>
      <c r="M68" s="17"/>
      <c r="N68" s="17"/>
      <c r="O68" s="17"/>
      <c r="P68" s="17"/>
      <c r="Q68" s="17"/>
      <c r="R68" s="17"/>
      <c r="S68" s="1">
        <f t="shared" si="6"/>
        <v>0</v>
      </c>
      <c r="T68" s="138">
        <f t="shared" si="7"/>
        <v>0</v>
      </c>
      <c r="U68" s="4">
        <f t="shared" si="8"/>
        <v>0</v>
      </c>
      <c r="V68" s="55">
        <f t="shared" si="9"/>
        <v>0</v>
      </c>
      <c r="W68" s="55">
        <f t="shared" si="10"/>
        <v>0</v>
      </c>
      <c r="X68" s="63">
        <f t="shared" si="11"/>
      </c>
    </row>
    <row r="69" spans="1:24" ht="12.75">
      <c r="A69" s="9">
        <f>IF($C69="","",VLOOKUP($C69,Régional!$A$1:$U$189,5,FALSE))</f>
      </c>
      <c r="B69" s="9">
        <f>IF($C69="","",VLOOKUP($C69,Régional!$A$1:$U$189,4,FALSE))</f>
      </c>
      <c r="C69" s="16"/>
      <c r="D69" s="142">
        <f>IF($C69="","",VLOOKUP($C69,Régional!$A$1:$U$189,14,FALSE))</f>
      </c>
      <c r="E69" s="129">
        <f>IF($C69="","",CONCATENATE(VLOOKUP($C69,Régional!$A$1:$U$189,12,FALSE)," ",(VLOOKUP($C69,Régional!$A$1:$U$189,13,FALSE))))</f>
      </c>
      <c r="F69" s="130"/>
      <c r="G69" s="130"/>
      <c r="H69" s="131"/>
      <c r="I69" s="79">
        <f>IF($C69="","",VLOOKUP($C69,Régional!$A$1:$U$189,7,FALSE))</f>
      </c>
      <c r="J69" s="17"/>
      <c r="K69" s="17"/>
      <c r="L69" s="17"/>
      <c r="M69" s="17"/>
      <c r="N69" s="17"/>
      <c r="O69" s="17"/>
      <c r="P69" s="17"/>
      <c r="Q69" s="17"/>
      <c r="R69" s="17"/>
      <c r="S69" s="1">
        <f t="shared" si="6"/>
        <v>0</v>
      </c>
      <c r="T69" s="138">
        <f t="shared" si="7"/>
        <v>0</v>
      </c>
      <c r="U69" s="4">
        <f t="shared" si="8"/>
        <v>0</v>
      </c>
      <c r="V69" s="55">
        <f t="shared" si="9"/>
        <v>0</v>
      </c>
      <c r="W69" s="55">
        <f t="shared" si="10"/>
        <v>0</v>
      </c>
      <c r="X69" s="63">
        <f t="shared" si="11"/>
      </c>
    </row>
    <row r="70" spans="1:24" ht="12.75">
      <c r="A70" s="9">
        <f>IF($C70="","",VLOOKUP($C70,Régional!$A$1:$U$189,5,FALSE))</f>
      </c>
      <c r="B70" s="9">
        <f>IF($C70="","",VLOOKUP($C70,Régional!$A$1:$U$189,4,FALSE))</f>
      </c>
      <c r="C70" s="16"/>
      <c r="D70" s="142">
        <f>IF($C70="","",VLOOKUP($C70,Régional!$A$1:$U$189,14,FALSE))</f>
      </c>
      <c r="E70" s="129">
        <f>IF($C70="","",CONCATENATE(VLOOKUP($C70,Régional!$A$1:$U$189,12,FALSE)," ",(VLOOKUP($C70,Régional!$A$1:$U$189,13,FALSE))))</f>
      </c>
      <c r="F70" s="130"/>
      <c r="G70" s="130"/>
      <c r="H70" s="131"/>
      <c r="I70" s="79">
        <f>IF($C70="","",VLOOKUP($C70,Régional!$A$1:$U$189,7,FALSE))</f>
      </c>
      <c r="J70" s="17"/>
      <c r="K70" s="17"/>
      <c r="L70" s="17"/>
      <c r="M70" s="17"/>
      <c r="N70" s="17"/>
      <c r="O70" s="17"/>
      <c r="P70" s="17"/>
      <c r="Q70" s="17"/>
      <c r="R70" s="17"/>
      <c r="S70" s="1">
        <f aca="true" t="shared" si="12" ref="S70:S89">COUNTA(J70:R70)</f>
        <v>0</v>
      </c>
      <c r="T70" s="138">
        <f aca="true" t="shared" si="13" ref="T70:T89">SUM(J70:R70)</f>
        <v>0</v>
      </c>
      <c r="U70" s="4">
        <f aca="true" t="shared" si="14" ref="U70:U89">IF(S70=0,0,T70/S70)</f>
        <v>0</v>
      </c>
      <c r="V70" s="55">
        <f aca="true" t="shared" si="15" ref="V70:V89">IF(I70="",0,S70*I70)</f>
        <v>0</v>
      </c>
      <c r="W70" s="55">
        <f aca="true" t="shared" si="16" ref="W70:W89">T70+V70</f>
        <v>0</v>
      </c>
      <c r="X70" s="63">
        <f aca="true" t="shared" si="17" ref="X70:X89">IF(C70="","","X")</f>
      </c>
    </row>
    <row r="71" spans="1:24" ht="12.75">
      <c r="A71" s="9">
        <f>IF($C71="","",VLOOKUP($C71,Régional!$A$1:$U$189,5,FALSE))</f>
      </c>
      <c r="B71" s="9">
        <f>IF($C71="","",VLOOKUP($C71,Régional!$A$1:$U$189,4,FALSE))</f>
      </c>
      <c r="C71" s="16"/>
      <c r="D71" s="142">
        <f>IF($C71="","",VLOOKUP($C71,Régional!$A$1:$U$189,14,FALSE))</f>
      </c>
      <c r="E71" s="129">
        <f>IF($C71="","",CONCATENATE(VLOOKUP($C71,Régional!$A$1:$U$189,12,FALSE)," ",(VLOOKUP($C71,Régional!$A$1:$U$189,13,FALSE))))</f>
      </c>
      <c r="F71" s="130"/>
      <c r="G71" s="130"/>
      <c r="H71" s="131"/>
      <c r="I71" s="79">
        <f>IF($C71="","",VLOOKUP($C71,Régional!$A$1:$U$189,7,FALSE))</f>
      </c>
      <c r="J71" s="17"/>
      <c r="K71" s="17"/>
      <c r="L71" s="17"/>
      <c r="M71" s="17"/>
      <c r="N71" s="17"/>
      <c r="O71" s="17"/>
      <c r="P71" s="17"/>
      <c r="Q71" s="17"/>
      <c r="R71" s="17"/>
      <c r="S71" s="1">
        <f t="shared" si="12"/>
        <v>0</v>
      </c>
      <c r="T71" s="138">
        <f t="shared" si="13"/>
        <v>0</v>
      </c>
      <c r="U71" s="4">
        <f t="shared" si="14"/>
        <v>0</v>
      </c>
      <c r="V71" s="55">
        <f t="shared" si="15"/>
        <v>0</v>
      </c>
      <c r="W71" s="55">
        <f t="shared" si="16"/>
        <v>0</v>
      </c>
      <c r="X71" s="63">
        <f t="shared" si="17"/>
      </c>
    </row>
    <row r="72" spans="1:24" ht="12.75">
      <c r="A72" s="9">
        <f>IF($C72="","",VLOOKUP($C72,Régional!$A$1:$U$189,5,FALSE))</f>
      </c>
      <c r="B72" s="9">
        <f>IF($C72="","",VLOOKUP($C72,Régional!$A$1:$U$189,4,FALSE))</f>
      </c>
      <c r="C72" s="16"/>
      <c r="D72" s="142">
        <f>IF($C72="","",VLOOKUP($C72,Régional!$A$1:$U$189,14,FALSE))</f>
      </c>
      <c r="E72" s="129">
        <f>IF($C72="","",CONCATENATE(VLOOKUP($C72,Régional!$A$1:$U$189,12,FALSE)," ",(VLOOKUP($C72,Régional!$A$1:$U$189,13,FALSE))))</f>
      </c>
      <c r="F72" s="130"/>
      <c r="G72" s="130"/>
      <c r="H72" s="131"/>
      <c r="I72" s="79">
        <f>IF($C72="","",VLOOKUP($C72,Régional!$A$1:$U$189,7,FALSE))</f>
      </c>
      <c r="J72" s="17"/>
      <c r="K72" s="17"/>
      <c r="L72" s="17"/>
      <c r="M72" s="17"/>
      <c r="N72" s="17"/>
      <c r="O72" s="17"/>
      <c r="P72" s="17"/>
      <c r="Q72" s="17"/>
      <c r="R72" s="17"/>
      <c r="S72" s="1">
        <f t="shared" si="12"/>
        <v>0</v>
      </c>
      <c r="T72" s="138">
        <f t="shared" si="13"/>
        <v>0</v>
      </c>
      <c r="U72" s="4">
        <f t="shared" si="14"/>
        <v>0</v>
      </c>
      <c r="V72" s="55">
        <f t="shared" si="15"/>
        <v>0</v>
      </c>
      <c r="W72" s="55">
        <f t="shared" si="16"/>
        <v>0</v>
      </c>
      <c r="X72" s="63">
        <f t="shared" si="17"/>
      </c>
    </row>
    <row r="73" spans="1:24" ht="12.75">
      <c r="A73" s="9">
        <f>IF($C73="","",VLOOKUP($C73,Régional!$A$1:$U$189,5,FALSE))</f>
      </c>
      <c r="B73" s="9">
        <f>IF($C73="","",VLOOKUP($C73,Régional!$A$1:$U$189,4,FALSE))</f>
      </c>
      <c r="C73" s="16"/>
      <c r="D73" s="142">
        <f>IF($C73="","",VLOOKUP($C73,Régional!$A$1:$U$189,14,FALSE))</f>
      </c>
      <c r="E73" s="129">
        <f>IF($C73="","",CONCATENATE(VLOOKUP($C73,Régional!$A$1:$U$189,12,FALSE)," ",(VLOOKUP($C73,Régional!$A$1:$U$189,13,FALSE))))</f>
      </c>
      <c r="F73" s="130"/>
      <c r="G73" s="130"/>
      <c r="H73" s="131"/>
      <c r="I73" s="79">
        <f>IF($C73="","",VLOOKUP($C73,Régional!$A$1:$U$189,7,FALSE))</f>
      </c>
      <c r="J73" s="17"/>
      <c r="K73" s="17"/>
      <c r="L73" s="17"/>
      <c r="M73" s="17"/>
      <c r="N73" s="17"/>
      <c r="O73" s="17"/>
      <c r="P73" s="17"/>
      <c r="Q73" s="17"/>
      <c r="R73" s="17"/>
      <c r="S73" s="1">
        <f t="shared" si="12"/>
        <v>0</v>
      </c>
      <c r="T73" s="138">
        <f t="shared" si="13"/>
        <v>0</v>
      </c>
      <c r="U73" s="4">
        <f t="shared" si="14"/>
        <v>0</v>
      </c>
      <c r="V73" s="55">
        <f t="shared" si="15"/>
        <v>0</v>
      </c>
      <c r="W73" s="55">
        <f t="shared" si="16"/>
        <v>0</v>
      </c>
      <c r="X73" s="63">
        <f t="shared" si="17"/>
      </c>
    </row>
    <row r="74" spans="1:24" ht="12.75">
      <c r="A74" s="9">
        <f>IF($C74="","",VLOOKUP($C74,Régional!$A$1:$U$189,5,FALSE))</f>
      </c>
      <c r="B74" s="9">
        <f>IF($C74="","",VLOOKUP($C74,Régional!$A$1:$U$189,4,FALSE))</f>
      </c>
      <c r="C74" s="16"/>
      <c r="D74" s="142">
        <f>IF($C74="","",VLOOKUP($C74,Régional!$A$1:$U$189,14,FALSE))</f>
      </c>
      <c r="E74" s="129">
        <f>IF($C74="","",CONCATENATE(VLOOKUP($C74,Régional!$A$1:$U$189,12,FALSE)," ",(VLOOKUP($C74,Régional!$A$1:$U$189,13,FALSE))))</f>
      </c>
      <c r="F74" s="130"/>
      <c r="G74" s="130"/>
      <c r="H74" s="131"/>
      <c r="I74" s="79">
        <f>IF($C74="","",VLOOKUP($C74,Régional!$A$1:$U$189,7,FALSE))</f>
      </c>
      <c r="J74" s="17"/>
      <c r="K74" s="17"/>
      <c r="L74" s="17"/>
      <c r="M74" s="17"/>
      <c r="N74" s="17"/>
      <c r="O74" s="17"/>
      <c r="P74" s="17"/>
      <c r="Q74" s="17"/>
      <c r="R74" s="17"/>
      <c r="S74" s="1">
        <f t="shared" si="12"/>
        <v>0</v>
      </c>
      <c r="T74" s="138">
        <f t="shared" si="13"/>
        <v>0</v>
      </c>
      <c r="U74" s="4">
        <f t="shared" si="14"/>
        <v>0</v>
      </c>
      <c r="V74" s="55">
        <f t="shared" si="15"/>
        <v>0</v>
      </c>
      <c r="W74" s="55">
        <f t="shared" si="16"/>
        <v>0</v>
      </c>
      <c r="X74" s="63">
        <f t="shared" si="17"/>
      </c>
    </row>
    <row r="75" spans="1:24" ht="12.75">
      <c r="A75" s="9">
        <f>IF($C75="","",VLOOKUP($C75,Régional!$A$1:$U$189,5,FALSE))</f>
      </c>
      <c r="B75" s="9">
        <f>IF($C75="","",VLOOKUP($C75,Régional!$A$1:$U$189,4,FALSE))</f>
      </c>
      <c r="C75" s="16"/>
      <c r="D75" s="142">
        <f>IF($C75="","",VLOOKUP($C75,Régional!$A$1:$U$189,14,FALSE))</f>
      </c>
      <c r="E75" s="129">
        <f>IF($C75="","",CONCATENATE(VLOOKUP($C75,Régional!$A$1:$U$189,12,FALSE)," ",(VLOOKUP($C75,Régional!$A$1:$U$189,13,FALSE))))</f>
      </c>
      <c r="F75" s="130"/>
      <c r="G75" s="130"/>
      <c r="H75" s="131"/>
      <c r="I75" s="79">
        <f>IF($C75="","",VLOOKUP($C75,Régional!$A$1:$U$189,7,FALSE))</f>
      </c>
      <c r="J75" s="17"/>
      <c r="K75" s="17"/>
      <c r="L75" s="17"/>
      <c r="M75" s="17"/>
      <c r="N75" s="17"/>
      <c r="O75" s="17"/>
      <c r="P75" s="17"/>
      <c r="Q75" s="17"/>
      <c r="R75" s="17"/>
      <c r="S75" s="1">
        <f t="shared" si="12"/>
        <v>0</v>
      </c>
      <c r="T75" s="138">
        <f t="shared" si="13"/>
        <v>0</v>
      </c>
      <c r="U75" s="4">
        <f t="shared" si="14"/>
        <v>0</v>
      </c>
      <c r="V75" s="55">
        <f t="shared" si="15"/>
        <v>0</v>
      </c>
      <c r="W75" s="55">
        <f t="shared" si="16"/>
        <v>0</v>
      </c>
      <c r="X75" s="63">
        <f t="shared" si="17"/>
      </c>
    </row>
    <row r="76" spans="1:24" ht="12.75">
      <c r="A76" s="9">
        <f>IF($C76="","",VLOOKUP($C76,Régional!$A$1:$U$189,5,FALSE))</f>
      </c>
      <c r="B76" s="9">
        <f>IF($C76="","",VLOOKUP($C76,Régional!$A$1:$U$189,4,FALSE))</f>
      </c>
      <c r="C76" s="16"/>
      <c r="D76" s="142">
        <f>IF($C76="","",VLOOKUP($C76,Régional!$A$1:$U$189,14,FALSE))</f>
      </c>
      <c r="E76" s="129">
        <f>IF($C76="","",CONCATENATE(VLOOKUP($C76,Régional!$A$1:$U$189,12,FALSE)," ",(VLOOKUP($C76,Régional!$A$1:$U$189,13,FALSE))))</f>
      </c>
      <c r="F76" s="130"/>
      <c r="G76" s="130"/>
      <c r="H76" s="131"/>
      <c r="I76" s="79">
        <f>IF($C76="","",VLOOKUP($C76,Régional!$A$1:$U$189,7,FALSE))</f>
      </c>
      <c r="J76" s="17"/>
      <c r="K76" s="17"/>
      <c r="L76" s="17"/>
      <c r="M76" s="17"/>
      <c r="N76" s="17"/>
      <c r="O76" s="17"/>
      <c r="P76" s="17"/>
      <c r="Q76" s="17"/>
      <c r="R76" s="17"/>
      <c r="S76" s="1">
        <f t="shared" si="12"/>
        <v>0</v>
      </c>
      <c r="T76" s="138">
        <f t="shared" si="13"/>
        <v>0</v>
      </c>
      <c r="U76" s="4">
        <f t="shared" si="14"/>
        <v>0</v>
      </c>
      <c r="V76" s="55">
        <f t="shared" si="15"/>
        <v>0</v>
      </c>
      <c r="W76" s="55">
        <f t="shared" si="16"/>
        <v>0</v>
      </c>
      <c r="X76" s="63">
        <f t="shared" si="17"/>
      </c>
    </row>
    <row r="77" spans="1:24" ht="12.75">
      <c r="A77" s="9">
        <f>IF($C77="","",VLOOKUP($C77,Régional!$A$1:$U$189,5,FALSE))</f>
      </c>
      <c r="B77" s="9">
        <f>IF($C77="","",VLOOKUP($C77,Régional!$A$1:$U$189,4,FALSE))</f>
      </c>
      <c r="C77" s="16"/>
      <c r="D77" s="142">
        <f>IF($C77="","",VLOOKUP($C77,Régional!$A$1:$U$189,14,FALSE))</f>
      </c>
      <c r="E77" s="129">
        <f>IF($C77="","",CONCATENATE(VLOOKUP($C77,Régional!$A$1:$U$189,12,FALSE)," ",(VLOOKUP($C77,Régional!$A$1:$U$189,13,FALSE))))</f>
      </c>
      <c r="F77" s="130"/>
      <c r="G77" s="130"/>
      <c r="H77" s="131"/>
      <c r="I77" s="79">
        <f>IF($C77="","",VLOOKUP($C77,Régional!$A$1:$U$189,7,FALSE))</f>
      </c>
      <c r="J77" s="17"/>
      <c r="K77" s="17"/>
      <c r="L77" s="17"/>
      <c r="M77" s="17"/>
      <c r="N77" s="17"/>
      <c r="O77" s="17"/>
      <c r="P77" s="17"/>
      <c r="Q77" s="17"/>
      <c r="R77" s="17"/>
      <c r="S77" s="1">
        <f t="shared" si="12"/>
        <v>0</v>
      </c>
      <c r="T77" s="138">
        <f t="shared" si="13"/>
        <v>0</v>
      </c>
      <c r="U77" s="4">
        <f t="shared" si="14"/>
        <v>0</v>
      </c>
      <c r="V77" s="55">
        <f t="shared" si="15"/>
        <v>0</v>
      </c>
      <c r="W77" s="55">
        <f t="shared" si="16"/>
        <v>0</v>
      </c>
      <c r="X77" s="63">
        <f t="shared" si="17"/>
      </c>
    </row>
    <row r="78" spans="1:24" ht="12.75">
      <c r="A78" s="9">
        <f>IF($C78="","",VLOOKUP($C78,Régional!$A$1:$U$189,5,FALSE))</f>
      </c>
      <c r="B78" s="9">
        <f>IF($C78="","",VLOOKUP($C78,Régional!$A$1:$U$189,4,FALSE))</f>
      </c>
      <c r="C78" s="16"/>
      <c r="D78" s="142">
        <f>IF($C78="","",VLOOKUP($C78,Régional!$A$1:$U$189,14,FALSE))</f>
      </c>
      <c r="E78" s="129">
        <f>IF($C78="","",CONCATENATE(VLOOKUP($C78,Régional!$A$1:$U$189,12,FALSE)," ",(VLOOKUP($C78,Régional!$A$1:$U$189,13,FALSE))))</f>
      </c>
      <c r="F78" s="130"/>
      <c r="G78" s="130"/>
      <c r="H78" s="131"/>
      <c r="I78" s="79">
        <f>IF($C78="","",VLOOKUP($C78,Régional!$A$1:$U$189,7,FALSE))</f>
      </c>
      <c r="J78" s="17"/>
      <c r="K78" s="17"/>
      <c r="L78" s="17"/>
      <c r="M78" s="17"/>
      <c r="N78" s="17"/>
      <c r="O78" s="17"/>
      <c r="P78" s="17"/>
      <c r="Q78" s="17"/>
      <c r="R78" s="17"/>
      <c r="S78" s="1">
        <f t="shared" si="12"/>
        <v>0</v>
      </c>
      <c r="T78" s="138">
        <f t="shared" si="13"/>
        <v>0</v>
      </c>
      <c r="U78" s="4">
        <f t="shared" si="14"/>
        <v>0</v>
      </c>
      <c r="V78" s="55">
        <f t="shared" si="15"/>
        <v>0</v>
      </c>
      <c r="W78" s="55">
        <f t="shared" si="16"/>
        <v>0</v>
      </c>
      <c r="X78" s="63">
        <f t="shared" si="17"/>
      </c>
    </row>
    <row r="79" spans="1:24" ht="12.75">
      <c r="A79" s="9">
        <f>IF($C79="","",VLOOKUP($C79,Régional!$A$1:$U$189,5,FALSE))</f>
      </c>
      <c r="B79" s="9">
        <f>IF($C79="","",VLOOKUP($C79,Régional!$A$1:$U$189,4,FALSE))</f>
      </c>
      <c r="C79" s="16"/>
      <c r="D79" s="142">
        <f>IF($C79="","",VLOOKUP($C79,Régional!$A$1:$U$189,14,FALSE))</f>
      </c>
      <c r="E79" s="129">
        <f>IF($C79="","",CONCATENATE(VLOOKUP($C79,Régional!$A$1:$U$189,12,FALSE)," ",(VLOOKUP($C79,Régional!$A$1:$U$189,13,FALSE))))</f>
      </c>
      <c r="F79" s="130"/>
      <c r="G79" s="130"/>
      <c r="H79" s="131"/>
      <c r="I79" s="79">
        <f>IF($C79="","",VLOOKUP($C79,Régional!$A$1:$U$189,7,FALSE))</f>
      </c>
      <c r="J79" s="17"/>
      <c r="K79" s="17"/>
      <c r="L79" s="17"/>
      <c r="M79" s="17"/>
      <c r="N79" s="17"/>
      <c r="O79" s="17"/>
      <c r="P79" s="17"/>
      <c r="Q79" s="17"/>
      <c r="R79" s="17"/>
      <c r="S79" s="1">
        <f t="shared" si="12"/>
        <v>0</v>
      </c>
      <c r="T79" s="138">
        <f t="shared" si="13"/>
        <v>0</v>
      </c>
      <c r="U79" s="4">
        <f t="shared" si="14"/>
        <v>0</v>
      </c>
      <c r="V79" s="55">
        <f t="shared" si="15"/>
        <v>0</v>
      </c>
      <c r="W79" s="55">
        <f t="shared" si="16"/>
        <v>0</v>
      </c>
      <c r="X79" s="63">
        <f t="shared" si="17"/>
      </c>
    </row>
    <row r="80" spans="1:24" ht="12.75">
      <c r="A80" s="9">
        <f>IF($C80="","",VLOOKUP($C80,Régional!$A$1:$U$189,5,FALSE))</f>
      </c>
      <c r="B80" s="9">
        <f>IF($C80="","",VLOOKUP($C80,Régional!$A$1:$U$189,4,FALSE))</f>
      </c>
      <c r="C80" s="16"/>
      <c r="D80" s="142">
        <f>IF($C80="","",VLOOKUP($C80,Régional!$A$1:$U$189,14,FALSE))</f>
      </c>
      <c r="E80" s="129">
        <f>IF($C80="","",CONCATENATE(VLOOKUP($C80,Régional!$A$1:$U$189,12,FALSE)," ",(VLOOKUP($C80,Régional!$A$1:$U$189,13,FALSE))))</f>
      </c>
      <c r="F80" s="130"/>
      <c r="G80" s="130"/>
      <c r="H80" s="131"/>
      <c r="I80" s="79">
        <f>IF($C80="","",VLOOKUP($C80,Régional!$A$1:$U$189,7,FALSE))</f>
      </c>
      <c r="J80" s="17"/>
      <c r="K80" s="17"/>
      <c r="L80" s="17"/>
      <c r="M80" s="17"/>
      <c r="N80" s="17"/>
      <c r="O80" s="17"/>
      <c r="P80" s="17"/>
      <c r="Q80" s="17"/>
      <c r="R80" s="17"/>
      <c r="S80" s="1">
        <f t="shared" si="12"/>
        <v>0</v>
      </c>
      <c r="T80" s="138">
        <f t="shared" si="13"/>
        <v>0</v>
      </c>
      <c r="U80" s="4">
        <f t="shared" si="14"/>
        <v>0</v>
      </c>
      <c r="V80" s="55">
        <f t="shared" si="15"/>
        <v>0</v>
      </c>
      <c r="W80" s="55">
        <f t="shared" si="16"/>
        <v>0</v>
      </c>
      <c r="X80" s="63">
        <f t="shared" si="17"/>
      </c>
    </row>
    <row r="81" spans="1:24" ht="12.75">
      <c r="A81" s="9">
        <f>IF($C81="","",VLOOKUP($C81,Régional!$A$1:$U$189,5,FALSE))</f>
      </c>
      <c r="B81" s="9">
        <f>IF($C81="","",VLOOKUP($C81,Régional!$A$1:$U$189,4,FALSE))</f>
      </c>
      <c r="C81" s="16"/>
      <c r="D81" s="142">
        <f>IF($C81="","",VLOOKUP($C81,Régional!$A$1:$U$189,14,FALSE))</f>
      </c>
      <c r="E81" s="129">
        <f>IF($C81="","",CONCATENATE(VLOOKUP($C81,Régional!$A$1:$U$189,12,FALSE)," ",(VLOOKUP($C81,Régional!$A$1:$U$189,13,FALSE))))</f>
      </c>
      <c r="F81" s="130"/>
      <c r="G81" s="130"/>
      <c r="H81" s="131"/>
      <c r="I81" s="79">
        <f>IF($C81="","",VLOOKUP($C81,Régional!$A$1:$U$189,7,FALSE))</f>
      </c>
      <c r="J81" s="17"/>
      <c r="K81" s="17"/>
      <c r="L81" s="17"/>
      <c r="M81" s="17"/>
      <c r="N81" s="17"/>
      <c r="O81" s="17"/>
      <c r="P81" s="17"/>
      <c r="Q81" s="17"/>
      <c r="R81" s="17"/>
      <c r="S81" s="1">
        <f t="shared" si="12"/>
        <v>0</v>
      </c>
      <c r="T81" s="138">
        <f t="shared" si="13"/>
        <v>0</v>
      </c>
      <c r="U81" s="4">
        <f t="shared" si="14"/>
        <v>0</v>
      </c>
      <c r="V81" s="55">
        <f t="shared" si="15"/>
        <v>0</v>
      </c>
      <c r="W81" s="55">
        <f t="shared" si="16"/>
        <v>0</v>
      </c>
      <c r="X81" s="63">
        <f t="shared" si="17"/>
      </c>
    </row>
    <row r="82" spans="1:24" ht="12.75">
      <c r="A82" s="9">
        <f>IF($C82="","",VLOOKUP($C82,Régional!$A$1:$U$189,5,FALSE))</f>
      </c>
      <c r="B82" s="9">
        <f>IF($C82="","",VLOOKUP($C82,Régional!$A$1:$U$189,4,FALSE))</f>
      </c>
      <c r="C82" s="16"/>
      <c r="D82" s="142">
        <f>IF($C82="","",VLOOKUP($C82,Régional!$A$1:$U$189,14,FALSE))</f>
      </c>
      <c r="E82" s="129">
        <f>IF($C82="","",CONCATENATE(VLOOKUP($C82,Régional!$A$1:$U$189,12,FALSE)," ",(VLOOKUP($C82,Régional!$A$1:$U$189,13,FALSE))))</f>
      </c>
      <c r="F82" s="130"/>
      <c r="G82" s="130"/>
      <c r="H82" s="131"/>
      <c r="I82" s="79">
        <f>IF($C82="","",VLOOKUP($C82,Régional!$A$1:$U$189,7,FALSE))</f>
      </c>
      <c r="J82" s="17"/>
      <c r="K82" s="17"/>
      <c r="L82" s="17"/>
      <c r="M82" s="17"/>
      <c r="N82" s="17"/>
      <c r="O82" s="17"/>
      <c r="P82" s="17"/>
      <c r="Q82" s="17"/>
      <c r="R82" s="17"/>
      <c r="S82" s="1">
        <f t="shared" si="12"/>
        <v>0</v>
      </c>
      <c r="T82" s="138">
        <f t="shared" si="13"/>
        <v>0</v>
      </c>
      <c r="U82" s="4">
        <f t="shared" si="14"/>
        <v>0</v>
      </c>
      <c r="V82" s="55">
        <f t="shared" si="15"/>
        <v>0</v>
      </c>
      <c r="W82" s="55">
        <f t="shared" si="16"/>
        <v>0</v>
      </c>
      <c r="X82" s="63">
        <f t="shared" si="17"/>
      </c>
    </row>
    <row r="83" spans="1:24" ht="12.75">
      <c r="A83" s="9">
        <f>IF($C83="","",VLOOKUP($C83,Régional!$A$1:$U$189,5,FALSE))</f>
      </c>
      <c r="B83" s="9">
        <f>IF($C83="","",VLOOKUP($C83,Régional!$A$1:$U$189,4,FALSE))</f>
      </c>
      <c r="C83" s="16"/>
      <c r="D83" s="142">
        <f>IF($C83="","",VLOOKUP($C83,Régional!$A$1:$U$189,14,FALSE))</f>
      </c>
      <c r="E83" s="129">
        <f>IF($C83="","",CONCATENATE(VLOOKUP($C83,Régional!$A$1:$U$189,12,FALSE)," ",(VLOOKUP($C83,Régional!$A$1:$U$189,13,FALSE))))</f>
      </c>
      <c r="F83" s="130"/>
      <c r="G83" s="130"/>
      <c r="H83" s="131"/>
      <c r="I83" s="79">
        <f>IF($C83="","",VLOOKUP($C83,Régional!$A$1:$U$189,7,FALSE))</f>
      </c>
      <c r="J83" s="17"/>
      <c r="K83" s="17"/>
      <c r="L83" s="17"/>
      <c r="M83" s="17"/>
      <c r="N83" s="17"/>
      <c r="O83" s="17"/>
      <c r="P83" s="17"/>
      <c r="Q83" s="17"/>
      <c r="R83" s="17"/>
      <c r="S83" s="1">
        <f t="shared" si="12"/>
        <v>0</v>
      </c>
      <c r="T83" s="138">
        <f t="shared" si="13"/>
        <v>0</v>
      </c>
      <c r="U83" s="4">
        <f t="shared" si="14"/>
        <v>0</v>
      </c>
      <c r="V83" s="55">
        <f t="shared" si="15"/>
        <v>0</v>
      </c>
      <c r="W83" s="55">
        <f t="shared" si="16"/>
        <v>0</v>
      </c>
      <c r="X83" s="63">
        <f t="shared" si="17"/>
      </c>
    </row>
    <row r="84" spans="1:24" ht="12.75">
      <c r="A84" s="9">
        <f>IF($C84="","",VLOOKUP($C84,Régional!$A$1:$U$189,5,FALSE))</f>
      </c>
      <c r="B84" s="9">
        <f>IF($C84="","",VLOOKUP($C84,Régional!$A$1:$U$189,4,FALSE))</f>
      </c>
      <c r="C84" s="16"/>
      <c r="D84" s="142">
        <f>IF($C84="","",VLOOKUP($C84,Régional!$A$1:$U$189,14,FALSE))</f>
      </c>
      <c r="E84" s="129">
        <f>IF($C84="","",CONCATENATE(VLOOKUP($C84,Régional!$A$1:$U$189,12,FALSE)," ",(VLOOKUP($C84,Régional!$A$1:$U$189,13,FALSE))))</f>
      </c>
      <c r="F84" s="130"/>
      <c r="G84" s="130"/>
      <c r="H84" s="131"/>
      <c r="I84" s="79">
        <f>IF($C84="","",VLOOKUP($C84,Régional!$A$1:$U$189,7,FALSE))</f>
      </c>
      <c r="J84" s="17"/>
      <c r="K84" s="17"/>
      <c r="L84" s="17"/>
      <c r="M84" s="17"/>
      <c r="N84" s="17"/>
      <c r="O84" s="17"/>
      <c r="P84" s="17"/>
      <c r="Q84" s="17"/>
      <c r="R84" s="17"/>
      <c r="S84" s="1">
        <f t="shared" si="12"/>
        <v>0</v>
      </c>
      <c r="T84" s="138">
        <f t="shared" si="13"/>
        <v>0</v>
      </c>
      <c r="U84" s="4">
        <f t="shared" si="14"/>
        <v>0</v>
      </c>
      <c r="V84" s="55">
        <f t="shared" si="15"/>
        <v>0</v>
      </c>
      <c r="W84" s="55">
        <f t="shared" si="16"/>
        <v>0</v>
      </c>
      <c r="X84" s="63">
        <f t="shared" si="17"/>
      </c>
    </row>
    <row r="85" spans="1:24" ht="12.75">
      <c r="A85" s="9">
        <f>IF($C85="","",VLOOKUP($C85,Régional!$A$1:$U$189,5,FALSE))</f>
      </c>
      <c r="B85" s="9">
        <f>IF($C85="","",VLOOKUP($C85,Régional!$A$1:$U$189,4,FALSE))</f>
      </c>
      <c r="C85" s="16"/>
      <c r="D85" s="142">
        <f>IF($C85="","",VLOOKUP($C85,Régional!$A$1:$U$189,14,FALSE))</f>
      </c>
      <c r="E85" s="129">
        <f>IF($C85="","",CONCATENATE(VLOOKUP($C85,Régional!$A$1:$U$189,12,FALSE)," ",(VLOOKUP($C85,Régional!$A$1:$U$189,13,FALSE))))</f>
      </c>
      <c r="F85" s="130"/>
      <c r="G85" s="130"/>
      <c r="H85" s="131"/>
      <c r="I85" s="79">
        <f>IF($C85="","",VLOOKUP($C85,Régional!$A$1:$U$189,7,FALSE))</f>
      </c>
      <c r="J85" s="17"/>
      <c r="K85" s="17"/>
      <c r="L85" s="17"/>
      <c r="M85" s="17"/>
      <c r="N85" s="17"/>
      <c r="O85" s="17"/>
      <c r="P85" s="17"/>
      <c r="Q85" s="17"/>
      <c r="R85" s="17"/>
      <c r="S85" s="1">
        <f t="shared" si="12"/>
        <v>0</v>
      </c>
      <c r="T85" s="138">
        <f t="shared" si="13"/>
        <v>0</v>
      </c>
      <c r="U85" s="4">
        <f t="shared" si="14"/>
        <v>0</v>
      </c>
      <c r="V85" s="55">
        <f t="shared" si="15"/>
        <v>0</v>
      </c>
      <c r="W85" s="55">
        <f t="shared" si="16"/>
        <v>0</v>
      </c>
      <c r="X85" s="63">
        <f t="shared" si="17"/>
      </c>
    </row>
    <row r="86" spans="1:24" ht="12.75">
      <c r="A86" s="9">
        <f>IF($C86="","",VLOOKUP($C86,Régional!$A$1:$U$189,5,FALSE))</f>
      </c>
      <c r="B86" s="9">
        <f>IF($C86="","",VLOOKUP($C86,Régional!$A$1:$U$189,4,FALSE))</f>
      </c>
      <c r="C86" s="16"/>
      <c r="D86" s="142">
        <f>IF($C86="","",VLOOKUP($C86,Régional!$A$1:$U$189,14,FALSE))</f>
      </c>
      <c r="E86" s="129">
        <f>IF($C86="","",CONCATENATE(VLOOKUP($C86,Régional!$A$1:$U$189,12,FALSE)," ",(VLOOKUP($C86,Régional!$A$1:$U$189,13,FALSE))))</f>
      </c>
      <c r="F86" s="130"/>
      <c r="G86" s="130"/>
      <c r="H86" s="131"/>
      <c r="I86" s="79">
        <f>IF($C86="","",VLOOKUP($C86,Régional!$A$1:$U$189,7,FALSE))</f>
      </c>
      <c r="J86" s="17"/>
      <c r="K86" s="17"/>
      <c r="L86" s="17"/>
      <c r="M86" s="17"/>
      <c r="N86" s="17"/>
      <c r="O86" s="17"/>
      <c r="P86" s="17"/>
      <c r="Q86" s="17"/>
      <c r="R86" s="17"/>
      <c r="S86" s="1">
        <f t="shared" si="12"/>
        <v>0</v>
      </c>
      <c r="T86" s="138">
        <f t="shared" si="13"/>
        <v>0</v>
      </c>
      <c r="U86" s="4">
        <f t="shared" si="14"/>
        <v>0</v>
      </c>
      <c r="V86" s="55">
        <f t="shared" si="15"/>
        <v>0</v>
      </c>
      <c r="W86" s="55">
        <f t="shared" si="16"/>
        <v>0</v>
      </c>
      <c r="X86" s="63">
        <f t="shared" si="17"/>
      </c>
    </row>
    <row r="87" spans="1:24" ht="12.75">
      <c r="A87" s="9">
        <f>IF($C87="","",VLOOKUP($C87,Régional!$A$1:$U$189,5,FALSE))</f>
      </c>
      <c r="B87" s="9">
        <f>IF($C87="","",VLOOKUP($C87,Régional!$A$1:$U$189,4,FALSE))</f>
      </c>
      <c r="C87" s="16"/>
      <c r="D87" s="142">
        <f>IF($C87="","",VLOOKUP($C87,Régional!$A$1:$U$189,14,FALSE))</f>
      </c>
      <c r="E87" s="129">
        <f>IF($C87="","",CONCATENATE(VLOOKUP($C87,Régional!$A$1:$U$189,12,FALSE)," ",(VLOOKUP($C87,Régional!$A$1:$U$189,13,FALSE))))</f>
      </c>
      <c r="F87" s="130"/>
      <c r="G87" s="130"/>
      <c r="H87" s="131"/>
      <c r="I87" s="79">
        <f>IF($C87="","",VLOOKUP($C87,Régional!$A$1:$U$189,7,FALSE))</f>
      </c>
      <c r="J87" s="17"/>
      <c r="K87" s="17"/>
      <c r="L87" s="17"/>
      <c r="M87" s="17"/>
      <c r="N87" s="17"/>
      <c r="O87" s="17"/>
      <c r="P87" s="17"/>
      <c r="Q87" s="17"/>
      <c r="R87" s="17"/>
      <c r="S87" s="1">
        <f t="shared" si="12"/>
        <v>0</v>
      </c>
      <c r="T87" s="138">
        <f t="shared" si="13"/>
        <v>0</v>
      </c>
      <c r="U87" s="4">
        <f t="shared" si="14"/>
        <v>0</v>
      </c>
      <c r="V87" s="55">
        <f t="shared" si="15"/>
        <v>0</v>
      </c>
      <c r="W87" s="55">
        <f t="shared" si="16"/>
        <v>0</v>
      </c>
      <c r="X87" s="63">
        <f t="shared" si="17"/>
      </c>
    </row>
    <row r="88" spans="1:24" ht="12.75">
      <c r="A88" s="9">
        <f>IF($C88="","",VLOOKUP($C88,Régional!$A$1:$U$189,5,FALSE))</f>
      </c>
      <c r="B88" s="9">
        <f>IF($C88="","",VLOOKUP($C88,Régional!$A$1:$U$189,4,FALSE))</f>
      </c>
      <c r="C88" s="16"/>
      <c r="D88" s="142">
        <f>IF($C88="","",VLOOKUP($C88,Régional!$A$1:$U$189,14,FALSE))</f>
      </c>
      <c r="E88" s="129">
        <f>IF($C88="","",CONCATENATE(VLOOKUP($C88,Régional!$A$1:$U$189,12,FALSE)," ",(VLOOKUP($C88,Régional!$A$1:$U$189,13,FALSE))))</f>
      </c>
      <c r="F88" s="130"/>
      <c r="G88" s="130"/>
      <c r="H88" s="131"/>
      <c r="I88" s="79">
        <f>IF($C88="","",VLOOKUP($C88,Régional!$A$1:$U$189,7,FALSE))</f>
      </c>
      <c r="J88" s="17"/>
      <c r="K88" s="17"/>
      <c r="L88" s="17"/>
      <c r="M88" s="17"/>
      <c r="N88" s="17"/>
      <c r="O88" s="17"/>
      <c r="P88" s="17"/>
      <c r="Q88" s="17"/>
      <c r="R88" s="17"/>
      <c r="S88" s="1">
        <f t="shared" si="12"/>
        <v>0</v>
      </c>
      <c r="T88" s="138">
        <f t="shared" si="13"/>
        <v>0</v>
      </c>
      <c r="U88" s="4">
        <f t="shared" si="14"/>
        <v>0</v>
      </c>
      <c r="V88" s="55">
        <f t="shared" si="15"/>
        <v>0</v>
      </c>
      <c r="W88" s="55">
        <f t="shared" si="16"/>
        <v>0</v>
      </c>
      <c r="X88" s="63">
        <f t="shared" si="17"/>
      </c>
    </row>
    <row r="89" spans="1:24" ht="12.75">
      <c r="A89" s="9">
        <f>IF($C89="","",VLOOKUP($C89,Régional!$A$1:$U$189,5,FALSE))</f>
      </c>
      <c r="B89" s="9">
        <f>IF($C89="","",VLOOKUP($C89,Régional!$A$1:$U$189,4,FALSE))</f>
      </c>
      <c r="C89" s="16"/>
      <c r="D89" s="142">
        <f>IF($C89="","",VLOOKUP($C89,Régional!$A$1:$U$189,14,FALSE))</f>
      </c>
      <c r="E89" s="129">
        <f>IF($C89="","",CONCATENATE(VLOOKUP($C89,Régional!$A$1:$U$189,12,FALSE)," ",(VLOOKUP($C89,Régional!$A$1:$U$189,13,FALSE))))</f>
      </c>
      <c r="F89" s="130"/>
      <c r="G89" s="130"/>
      <c r="H89" s="131"/>
      <c r="I89" s="79">
        <f>IF($C89="","",VLOOKUP($C89,Régional!$A$1:$U$189,7,FALSE))</f>
      </c>
      <c r="J89" s="17"/>
      <c r="K89" s="17"/>
      <c r="L89" s="17"/>
      <c r="M89" s="17"/>
      <c r="N89" s="17"/>
      <c r="O89" s="17"/>
      <c r="P89" s="17"/>
      <c r="Q89" s="17"/>
      <c r="R89" s="17"/>
      <c r="S89" s="1">
        <f t="shared" si="12"/>
        <v>0</v>
      </c>
      <c r="T89" s="138">
        <f t="shared" si="13"/>
        <v>0</v>
      </c>
      <c r="U89" s="4">
        <f t="shared" si="14"/>
        <v>0</v>
      </c>
      <c r="V89" s="55">
        <f t="shared" si="15"/>
        <v>0</v>
      </c>
      <c r="W89" s="55">
        <f t="shared" si="16"/>
        <v>0</v>
      </c>
      <c r="X89" s="63">
        <f t="shared" si="17"/>
      </c>
    </row>
  </sheetData>
  <sheetProtection sheet="1" objects="1" scenarios="1"/>
  <mergeCells count="7">
    <mergeCell ref="J4:W4"/>
    <mergeCell ref="A1:X1"/>
    <mergeCell ref="A2:X2"/>
    <mergeCell ref="I4:I5"/>
    <mergeCell ref="E4:H5"/>
    <mergeCell ref="C4:C5"/>
    <mergeCell ref="D4:D5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5">
    <pageSetUpPr fitToPage="1"/>
  </sheetPr>
  <dimension ref="A1:T106"/>
  <sheetViews>
    <sheetView tabSelected="1" zoomScalePageLayoutView="0" workbookViewId="0" topLeftCell="A1">
      <selection activeCell="A4" sqref="A4:K4"/>
    </sheetView>
  </sheetViews>
  <sheetFormatPr defaultColWidth="11.421875" defaultRowHeight="12.75"/>
  <cols>
    <col min="1" max="1" width="3.28125" style="0" bestFit="1" customWidth="1"/>
    <col min="2" max="2" width="4.140625" style="0" customWidth="1"/>
    <col min="3" max="3" width="5.8515625" style="0" customWidth="1"/>
    <col min="5" max="5" width="22.140625" style="0" customWidth="1"/>
    <col min="6" max="6" width="32.28125" style="0" customWidth="1"/>
    <col min="7" max="7" width="8.421875" style="0" customWidth="1"/>
    <col min="8" max="8" width="6.28125" style="0" customWidth="1"/>
    <col min="9" max="9" width="9.28125" style="0" bestFit="1" customWidth="1"/>
    <col min="10" max="10" width="8.28125" style="0" customWidth="1"/>
    <col min="11" max="11" width="6.28125" style="0" customWidth="1"/>
  </cols>
  <sheetData>
    <row r="1" spans="1:20" ht="33.75">
      <c r="A1" s="202" t="str">
        <f>Saisie!A1</f>
        <v>Championnats Vétérans (Phase départementale)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3"/>
      <c r="M1" s="3"/>
      <c r="N1" s="3"/>
      <c r="O1" s="3"/>
      <c r="P1" s="3"/>
      <c r="Q1" s="3"/>
      <c r="R1" s="3"/>
      <c r="S1" s="3"/>
      <c r="T1" s="3"/>
    </row>
    <row r="2" spans="1:20" ht="33.75">
      <c r="A2" s="192" t="str">
        <f>Saisie!A2</f>
        <v>St-Lô Macao, le 28 octobre 2018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3"/>
      <c r="M2" s="3"/>
      <c r="N2" s="3"/>
      <c r="O2" s="3"/>
      <c r="P2" s="3"/>
      <c r="Q2" s="3"/>
      <c r="R2" s="3"/>
      <c r="S2" s="3"/>
      <c r="T2" s="3"/>
    </row>
    <row r="3" spans="4:20" ht="11.25" customHeight="1">
      <c r="D3" s="2"/>
      <c r="E3" s="2"/>
      <c r="F3" s="2"/>
      <c r="G3" s="2"/>
      <c r="H3" s="2"/>
      <c r="I3" s="2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33.75">
      <c r="A4" s="203" t="s">
        <v>15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3"/>
      <c r="M4" s="3"/>
      <c r="N4" s="3"/>
      <c r="O4" s="3"/>
      <c r="P4" s="3"/>
      <c r="Q4" s="3"/>
      <c r="R4" s="3"/>
      <c r="S4" s="3"/>
      <c r="T4" s="3"/>
    </row>
    <row r="5" spans="4:20" ht="7.5" customHeight="1">
      <c r="D5" s="2"/>
      <c r="E5" s="2"/>
      <c r="F5" s="2"/>
      <c r="G5" s="2"/>
      <c r="H5" s="2"/>
      <c r="I5" s="2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11" ht="12.75">
      <c r="A6" s="60" t="s">
        <v>50</v>
      </c>
      <c r="B6" s="204" t="s">
        <v>29</v>
      </c>
      <c r="C6" s="205"/>
      <c r="D6" s="60" t="s">
        <v>14</v>
      </c>
      <c r="E6" s="60" t="s">
        <v>28</v>
      </c>
      <c r="F6" s="60" t="s">
        <v>0</v>
      </c>
      <c r="G6" s="61" t="s">
        <v>9</v>
      </c>
      <c r="H6" s="61" t="s">
        <v>10</v>
      </c>
      <c r="I6" s="61" t="s">
        <v>11</v>
      </c>
      <c r="J6" s="61" t="s">
        <v>48</v>
      </c>
      <c r="K6" s="61" t="s">
        <v>10</v>
      </c>
    </row>
    <row r="7" spans="1:12" ht="12.75">
      <c r="A7" s="80">
        <v>1</v>
      </c>
      <c r="B7" s="80" t="str">
        <f>Saisie!A32</f>
        <v>V3</v>
      </c>
      <c r="C7" s="80" t="str">
        <f>Saisie!B32</f>
        <v>H</v>
      </c>
      <c r="D7" s="132" t="str">
        <f>Saisie!C32</f>
        <v>4 88092</v>
      </c>
      <c r="E7" s="132" t="str">
        <f>Saisie!E32</f>
        <v>SIONVILLE Philippe </v>
      </c>
      <c r="F7" s="132" t="str">
        <f>Saisie!D32</f>
        <v>ECOLE DE BOWLING DE SAINT LO</v>
      </c>
      <c r="G7" s="80">
        <f>Saisie!S32</f>
        <v>8</v>
      </c>
      <c r="H7" s="80">
        <f>Saisie!T32</f>
        <v>1699</v>
      </c>
      <c r="I7" s="133">
        <f>Saisie!U32</f>
        <v>212.375</v>
      </c>
      <c r="J7" s="80">
        <f>Saisie!V32</f>
        <v>8</v>
      </c>
      <c r="K7" s="80">
        <f>Saisie!W32</f>
        <v>1707</v>
      </c>
      <c r="L7" s="174" t="s">
        <v>489</v>
      </c>
    </row>
    <row r="8" spans="1:12" ht="12.75">
      <c r="A8" s="80">
        <v>2</v>
      </c>
      <c r="B8" s="80" t="str">
        <f>Saisie!A10</f>
        <v>V3</v>
      </c>
      <c r="C8" s="80" t="str">
        <f>Saisie!B10</f>
        <v>H</v>
      </c>
      <c r="D8" s="132" t="str">
        <f>Saisie!C10</f>
        <v>85 42627</v>
      </c>
      <c r="E8" s="132" t="str">
        <f>Saisie!E10</f>
        <v>GADAIS Alain </v>
      </c>
      <c r="F8" s="132" t="str">
        <f>Saisie!D10</f>
        <v>BAD BOYS SAINT-LO</v>
      </c>
      <c r="G8" s="80">
        <f>Saisie!S10</f>
        <v>8</v>
      </c>
      <c r="H8" s="80">
        <f>Saisie!T10</f>
        <v>1448</v>
      </c>
      <c r="I8" s="133">
        <f>Saisie!U10</f>
        <v>181</v>
      </c>
      <c r="J8" s="80">
        <f>Saisie!V10</f>
        <v>32</v>
      </c>
      <c r="K8" s="80">
        <f>Saisie!W10</f>
        <v>1480</v>
      </c>
      <c r="L8" s="174" t="s">
        <v>489</v>
      </c>
    </row>
    <row r="9" spans="1:12" ht="12.75">
      <c r="A9" s="80">
        <v>3</v>
      </c>
      <c r="B9" s="80" t="str">
        <f>Saisie!A30</f>
        <v>V3</v>
      </c>
      <c r="C9" s="80" t="str">
        <f>Saisie!B30</f>
        <v>H</v>
      </c>
      <c r="D9" s="132" t="str">
        <f>Saisie!C30</f>
        <v>98 61046</v>
      </c>
      <c r="E9" s="132" t="str">
        <f>Saisie!E30</f>
        <v>RODRIGUES Jean </v>
      </c>
      <c r="F9" s="132" t="str">
        <f>Saisie!D30</f>
        <v>BOWLING CLUB CHERBOURG</v>
      </c>
      <c r="G9" s="80">
        <f>Saisie!S30</f>
        <v>8</v>
      </c>
      <c r="H9" s="80">
        <f>Saisie!T30</f>
        <v>1309</v>
      </c>
      <c r="I9" s="133">
        <f>Saisie!U30</f>
        <v>163.625</v>
      </c>
      <c r="J9" s="80">
        <f>Saisie!V30</f>
        <v>104</v>
      </c>
      <c r="K9" s="80">
        <f>Saisie!W30</f>
        <v>1413</v>
      </c>
      <c r="L9" s="174" t="s">
        <v>489</v>
      </c>
    </row>
    <row r="10" spans="1:12" ht="12.75">
      <c r="A10" s="80">
        <v>4</v>
      </c>
      <c r="B10" s="80" t="str">
        <f>Saisie!A9</f>
        <v>V3</v>
      </c>
      <c r="C10" s="80" t="str">
        <f>Saisie!B9</f>
        <v>H</v>
      </c>
      <c r="D10" s="132" t="str">
        <f>Saisie!C9</f>
        <v>1 12129</v>
      </c>
      <c r="E10" s="132" t="str">
        <f>Saisie!E9</f>
        <v>DUVAL Yannick </v>
      </c>
      <c r="F10" s="132" t="str">
        <f>Saisie!D9</f>
        <v>ECOLE DE BOWLING DE SAINT LO</v>
      </c>
      <c r="G10" s="80">
        <f>Saisie!S9</f>
        <v>8</v>
      </c>
      <c r="H10" s="80">
        <f>Saisie!T9</f>
        <v>1268</v>
      </c>
      <c r="I10" s="133">
        <f>Saisie!U9</f>
        <v>158.5</v>
      </c>
      <c r="J10" s="80">
        <f>Saisie!V9</f>
        <v>0</v>
      </c>
      <c r="K10" s="80">
        <f>Saisie!W9</f>
        <v>1268</v>
      </c>
      <c r="L10" s="174" t="s">
        <v>489</v>
      </c>
    </row>
    <row r="11" spans="1:12" ht="12.75">
      <c r="A11" s="80">
        <v>5</v>
      </c>
      <c r="B11" s="80" t="str">
        <f>Saisie!A15</f>
        <v>V3</v>
      </c>
      <c r="C11" s="80" t="str">
        <f>Saisie!B15</f>
        <v>H</v>
      </c>
      <c r="D11" s="132" t="str">
        <f>Saisie!C15</f>
        <v>2 64676</v>
      </c>
      <c r="E11" s="132" t="str">
        <f>Saisie!E15</f>
        <v>HORION François </v>
      </c>
      <c r="F11" s="132" t="str">
        <f>Saisie!D15</f>
        <v>BAD BOYS SAINT-LO</v>
      </c>
      <c r="G11" s="80">
        <f>Saisie!S15</f>
        <v>8</v>
      </c>
      <c r="H11" s="80">
        <f>Saisie!T15</f>
        <v>1209</v>
      </c>
      <c r="I11" s="133">
        <f>Saisie!U15</f>
        <v>151.125</v>
      </c>
      <c r="J11" s="80">
        <f>Saisie!V15</f>
        <v>8</v>
      </c>
      <c r="K11" s="80">
        <f>Saisie!W15</f>
        <v>1217</v>
      </c>
      <c r="L11" s="174" t="s">
        <v>489</v>
      </c>
    </row>
    <row r="12" spans="1:12" ht="12.75">
      <c r="A12" s="80">
        <v>6</v>
      </c>
      <c r="B12" s="80" t="str">
        <f>Saisie!A23</f>
        <v>V3</v>
      </c>
      <c r="C12" s="80" t="str">
        <f>Saisie!B23</f>
        <v>H</v>
      </c>
      <c r="D12" s="132" t="str">
        <f>Saisie!C23</f>
        <v>99 61778</v>
      </c>
      <c r="E12" s="132" t="str">
        <f>Saisie!E23</f>
        <v>MESNIL Bernard </v>
      </c>
      <c r="F12" s="132" t="str">
        <f>Saisie!D23</f>
        <v>BOWLING CLUB CHERBOURG</v>
      </c>
      <c r="G12" s="80">
        <f>Saisie!S23</f>
        <v>8</v>
      </c>
      <c r="H12" s="80">
        <f>Saisie!T23</f>
        <v>1056</v>
      </c>
      <c r="I12" s="133">
        <f>Saisie!U23</f>
        <v>132</v>
      </c>
      <c r="J12" s="80">
        <f>Saisie!V23</f>
        <v>160</v>
      </c>
      <c r="K12" s="80">
        <f>Saisie!W23</f>
        <v>1216</v>
      </c>
      <c r="L12" s="174"/>
    </row>
    <row r="13" spans="1:12" ht="12.75">
      <c r="A13" s="80">
        <v>7</v>
      </c>
      <c r="B13" s="80" t="str">
        <f>Saisie!A33</f>
        <v>V3</v>
      </c>
      <c r="C13" s="80" t="str">
        <f>Saisie!B33</f>
        <v>H</v>
      </c>
      <c r="D13" s="132" t="str">
        <f>Saisie!C33</f>
        <v>10 99412</v>
      </c>
      <c r="E13" s="132" t="str">
        <f>Saisie!E33</f>
        <v>TAPIN Michel </v>
      </c>
      <c r="F13" s="132" t="str">
        <f>Saisie!D33</f>
        <v>ECOLE DE BOWLING DE SAINT LO</v>
      </c>
      <c r="G13" s="80">
        <f>Saisie!S33</f>
        <v>8</v>
      </c>
      <c r="H13" s="80">
        <f>Saisie!T33</f>
        <v>990</v>
      </c>
      <c r="I13" s="133">
        <f>Saisie!U33</f>
        <v>123.75</v>
      </c>
      <c r="J13" s="80">
        <f>Saisie!V33</f>
        <v>8</v>
      </c>
      <c r="K13" s="80">
        <f>Saisie!W33</f>
        <v>998</v>
      </c>
      <c r="L13" s="174"/>
    </row>
    <row r="14" spans="1:12" ht="12.75">
      <c r="A14" s="81">
        <v>1</v>
      </c>
      <c r="B14" s="81" t="str">
        <f>Saisie!A24</f>
        <v>V3</v>
      </c>
      <c r="C14" s="81" t="str">
        <f>Saisie!B24</f>
        <v>F</v>
      </c>
      <c r="D14" s="134" t="str">
        <f>Saisie!C24</f>
        <v>99 61779</v>
      </c>
      <c r="E14" s="134" t="str">
        <f>Saisie!E24</f>
        <v>MESNIL Mauricette </v>
      </c>
      <c r="F14" s="134" t="str">
        <f>Saisie!D24</f>
        <v>BOWLING CLUB CHERBOURG</v>
      </c>
      <c r="G14" s="81">
        <f>Saisie!S24</f>
        <v>8</v>
      </c>
      <c r="H14" s="81">
        <f>Saisie!T24</f>
        <v>1156</v>
      </c>
      <c r="I14" s="135">
        <f>Saisie!U24</f>
        <v>144.5</v>
      </c>
      <c r="J14" s="81">
        <f>Saisie!V24</f>
        <v>144</v>
      </c>
      <c r="K14" s="81">
        <f>Saisie!W24</f>
        <v>1300</v>
      </c>
      <c r="L14" s="174" t="s">
        <v>490</v>
      </c>
    </row>
    <row r="15" spans="1:12" ht="12.75">
      <c r="A15" s="81">
        <v>2</v>
      </c>
      <c r="B15" s="81" t="str">
        <f>Saisie!A16</f>
        <v>V3</v>
      </c>
      <c r="C15" s="81" t="str">
        <f>Saisie!B16</f>
        <v>F</v>
      </c>
      <c r="D15" s="134" t="str">
        <f>Saisie!C16</f>
        <v>13 105577</v>
      </c>
      <c r="E15" s="134" t="str">
        <f>Saisie!E16</f>
        <v>LAROQUE Elisabeth </v>
      </c>
      <c r="F15" s="134" t="str">
        <f>Saisie!D16</f>
        <v>BAD BOYS SAINT-LO</v>
      </c>
      <c r="G15" s="81">
        <f>Saisie!S16</f>
        <v>8</v>
      </c>
      <c r="H15" s="81">
        <f>Saisie!T16</f>
        <v>1249</v>
      </c>
      <c r="I15" s="135">
        <f>Saisie!U16</f>
        <v>156.125</v>
      </c>
      <c r="J15" s="81">
        <f>Saisie!V16</f>
        <v>24</v>
      </c>
      <c r="K15" s="81">
        <f>Saisie!W16</f>
        <v>1273</v>
      </c>
      <c r="L15" s="174" t="s">
        <v>490</v>
      </c>
    </row>
    <row r="16" spans="1:12" ht="12.75">
      <c r="A16" s="81">
        <v>3</v>
      </c>
      <c r="B16" s="81" t="str">
        <f>Saisie!A34</f>
        <v>V3</v>
      </c>
      <c r="C16" s="81" t="str">
        <f>Saisie!B34</f>
        <v>F</v>
      </c>
      <c r="D16" s="134" t="str">
        <f>Saisie!C34</f>
        <v>99 61777</v>
      </c>
      <c r="E16" s="134" t="str">
        <f>Saisie!E34</f>
        <v>TRUDELLE Louisette </v>
      </c>
      <c r="F16" s="134" t="str">
        <f>Saisie!D34</f>
        <v>BOWLING CLUB CHERBOURG</v>
      </c>
      <c r="G16" s="81">
        <f>Saisie!S34</f>
        <v>8</v>
      </c>
      <c r="H16" s="81">
        <f>Saisie!T34</f>
        <v>1088</v>
      </c>
      <c r="I16" s="135">
        <f>Saisie!U34</f>
        <v>136</v>
      </c>
      <c r="J16" s="81">
        <f>Saisie!V34</f>
        <v>128</v>
      </c>
      <c r="K16" s="81">
        <f>Saisie!W34</f>
        <v>1216</v>
      </c>
      <c r="L16" s="174" t="s">
        <v>490</v>
      </c>
    </row>
    <row r="17" spans="1:12" ht="12.75">
      <c r="A17" s="81">
        <v>4</v>
      </c>
      <c r="B17" s="81" t="str">
        <f>Saisie!A25</f>
        <v>V3</v>
      </c>
      <c r="C17" s="81" t="str">
        <f>Saisie!B25</f>
        <v>F</v>
      </c>
      <c r="D17" s="134" t="str">
        <f>Saisie!C25</f>
        <v>2 63424</v>
      </c>
      <c r="E17" s="134" t="str">
        <f>Saisie!E25</f>
        <v>MOLLE Claudine </v>
      </c>
      <c r="F17" s="134" t="str">
        <f>Saisie!D25</f>
        <v>BOWLING CLUB CHERBOURG</v>
      </c>
      <c r="G17" s="81">
        <f>Saisie!S25</f>
        <v>8</v>
      </c>
      <c r="H17" s="81">
        <f>Saisie!T25</f>
        <v>997</v>
      </c>
      <c r="I17" s="135">
        <f>Saisie!U25</f>
        <v>124.625</v>
      </c>
      <c r="J17" s="81">
        <f>Saisie!V25</f>
        <v>144</v>
      </c>
      <c r="K17" s="81">
        <f>Saisie!W25</f>
        <v>1141</v>
      </c>
      <c r="L17" s="174"/>
    </row>
    <row r="18" spans="1:12" ht="12.75">
      <c r="A18" s="82">
        <v>1</v>
      </c>
      <c r="B18" s="82" t="str">
        <f>Saisie!A27</f>
        <v>V2</v>
      </c>
      <c r="C18" s="82" t="str">
        <f>Saisie!B27</f>
        <v>H</v>
      </c>
      <c r="D18" s="136" t="str">
        <f>Saisie!C27</f>
        <v>85 46291</v>
      </c>
      <c r="E18" s="136" t="str">
        <f>Saisie!E27</f>
        <v>NOURY Michel </v>
      </c>
      <c r="F18" s="136" t="str">
        <f>Saisie!D27</f>
        <v>BOWLING CLUB CHERBOURG</v>
      </c>
      <c r="G18" s="82">
        <f>Saisie!S27</f>
        <v>8</v>
      </c>
      <c r="H18" s="82">
        <f>Saisie!T27</f>
        <v>1488</v>
      </c>
      <c r="I18" s="137">
        <f>Saisie!U27</f>
        <v>186</v>
      </c>
      <c r="J18" s="82">
        <f>Saisie!V27</f>
        <v>0</v>
      </c>
      <c r="K18" s="82">
        <f>Saisie!W27</f>
        <v>1488</v>
      </c>
      <c r="L18" s="174" t="s">
        <v>489</v>
      </c>
    </row>
    <row r="19" spans="1:12" ht="12.75">
      <c r="A19" s="82">
        <v>2</v>
      </c>
      <c r="B19" s="82" t="str">
        <f>Saisie!A17</f>
        <v>V2</v>
      </c>
      <c r="C19" s="82" t="str">
        <f>Saisie!B17</f>
        <v>H</v>
      </c>
      <c r="D19" s="136" t="str">
        <f>Saisie!C17</f>
        <v>85 20867</v>
      </c>
      <c r="E19" s="136" t="str">
        <f>Saisie!E17</f>
        <v>LECARPENTIER Denis </v>
      </c>
      <c r="F19" s="136" t="str">
        <f>Saisie!D17</f>
        <v>BAD BOYS SAINT-LO</v>
      </c>
      <c r="G19" s="82">
        <f>Saisie!S17</f>
        <v>8</v>
      </c>
      <c r="H19" s="82">
        <f>Saisie!T17</f>
        <v>1468</v>
      </c>
      <c r="I19" s="137">
        <f>Saisie!U17</f>
        <v>183.5</v>
      </c>
      <c r="J19" s="82">
        <f>Saisie!V17</f>
        <v>0</v>
      </c>
      <c r="K19" s="82">
        <f>Saisie!W17</f>
        <v>1468</v>
      </c>
      <c r="L19" s="174" t="s">
        <v>489</v>
      </c>
    </row>
    <row r="20" spans="1:12" ht="12.75">
      <c r="A20" s="82">
        <v>3</v>
      </c>
      <c r="B20" s="82" t="str">
        <f>Saisie!A19</f>
        <v>V2</v>
      </c>
      <c r="C20" s="82" t="str">
        <f>Saisie!B19</f>
        <v>H</v>
      </c>
      <c r="D20" s="136" t="str">
        <f>Saisie!C19</f>
        <v>88 56804</v>
      </c>
      <c r="E20" s="136" t="str">
        <f>Saisie!E19</f>
        <v>MARCHAND Philippe </v>
      </c>
      <c r="F20" s="136" t="str">
        <f>Saisie!D19</f>
        <v>BOWLING CLUB CHERBOURG</v>
      </c>
      <c r="G20" s="82">
        <f>Saisie!S19</f>
        <v>8</v>
      </c>
      <c r="H20" s="82">
        <f>Saisie!T19</f>
        <v>1457</v>
      </c>
      <c r="I20" s="137">
        <f>Saisie!U19</f>
        <v>182.125</v>
      </c>
      <c r="J20" s="82">
        <f>Saisie!V19</f>
        <v>0</v>
      </c>
      <c r="K20" s="82">
        <f>Saisie!W19</f>
        <v>1457</v>
      </c>
      <c r="L20" s="174" t="s">
        <v>489</v>
      </c>
    </row>
    <row r="21" spans="1:12" ht="12.75">
      <c r="A21" s="82">
        <v>4</v>
      </c>
      <c r="B21" s="82" t="str">
        <f>Saisie!A14</f>
        <v>V2</v>
      </c>
      <c r="C21" s="82" t="str">
        <f>Saisie!B14</f>
        <v>H</v>
      </c>
      <c r="D21" s="136" t="str">
        <f>Saisie!C14</f>
        <v>86 47411</v>
      </c>
      <c r="E21" s="136" t="str">
        <f>Saisie!E14</f>
        <v>GRESSELIN Cyrille </v>
      </c>
      <c r="F21" s="136" t="str">
        <f>Saisie!D14</f>
        <v>BAD BOYS SAINT-LO</v>
      </c>
      <c r="G21" s="82">
        <f>Saisie!S14</f>
        <v>8</v>
      </c>
      <c r="H21" s="82">
        <f>Saisie!T14</f>
        <v>1384</v>
      </c>
      <c r="I21" s="137">
        <f>Saisie!U14</f>
        <v>173</v>
      </c>
      <c r="J21" s="82">
        <f>Saisie!V14</f>
        <v>0</v>
      </c>
      <c r="K21" s="82">
        <f>Saisie!W14</f>
        <v>1384</v>
      </c>
      <c r="L21" s="174" t="s">
        <v>489</v>
      </c>
    </row>
    <row r="22" spans="1:12" ht="12.75">
      <c r="A22" s="82">
        <v>5</v>
      </c>
      <c r="B22" s="82" t="str">
        <f>Saisie!A11</f>
        <v>V2</v>
      </c>
      <c r="C22" s="82" t="str">
        <f>Saisie!B11</f>
        <v>H</v>
      </c>
      <c r="D22" s="136" t="str">
        <f>Saisie!C11</f>
        <v>94 75885</v>
      </c>
      <c r="E22" s="136" t="str">
        <f>Saisie!E11</f>
        <v>GANNE Gilles </v>
      </c>
      <c r="F22" s="136" t="str">
        <f>Saisie!D11</f>
        <v>BAD BOYS SAINT-LO</v>
      </c>
      <c r="G22" s="82">
        <f>Saisie!S11</f>
        <v>8</v>
      </c>
      <c r="H22" s="82">
        <f>Saisie!T11</f>
        <v>1379</v>
      </c>
      <c r="I22" s="137">
        <f>Saisie!U11</f>
        <v>172.375</v>
      </c>
      <c r="J22" s="82">
        <f>Saisie!V11</f>
        <v>0</v>
      </c>
      <c r="K22" s="82">
        <f>Saisie!W11</f>
        <v>1379</v>
      </c>
      <c r="L22" s="174" t="s">
        <v>489</v>
      </c>
    </row>
    <row r="23" spans="1:12" ht="12.75">
      <c r="A23" s="82">
        <v>6</v>
      </c>
      <c r="B23" s="82" t="str">
        <f>Saisie!A12</f>
        <v>V2</v>
      </c>
      <c r="C23" s="82" t="str">
        <f>Saisie!B12</f>
        <v>H</v>
      </c>
      <c r="D23" s="136" t="str">
        <f>Saisie!C12</f>
        <v>3 64927</v>
      </c>
      <c r="E23" s="136" t="str">
        <f>Saisie!E12</f>
        <v>GARCON Pascal </v>
      </c>
      <c r="F23" s="136" t="str">
        <f>Saisie!D12</f>
        <v>BOWLING CLUB CHERBOURG</v>
      </c>
      <c r="G23" s="82">
        <f>Saisie!S12</f>
        <v>8</v>
      </c>
      <c r="H23" s="82">
        <f>Saisie!T12</f>
        <v>1244</v>
      </c>
      <c r="I23" s="137">
        <f>Saisie!U12</f>
        <v>155.5</v>
      </c>
      <c r="J23" s="82">
        <f>Saisie!V12</f>
        <v>0</v>
      </c>
      <c r="K23" s="82">
        <f>Saisie!W12</f>
        <v>1244</v>
      </c>
      <c r="L23" s="174" t="s">
        <v>489</v>
      </c>
    </row>
    <row r="24" spans="1:12" ht="12.75">
      <c r="A24" s="82">
        <v>7</v>
      </c>
      <c r="B24" s="82" t="str">
        <f>Saisie!A31</f>
        <v>V2</v>
      </c>
      <c r="C24" s="82" t="str">
        <f>Saisie!B31</f>
        <v>H</v>
      </c>
      <c r="D24" s="136" t="str">
        <f>Saisie!C31</f>
        <v>98 61455</v>
      </c>
      <c r="E24" s="136" t="str">
        <f>Saisie!E31</f>
        <v>SEVIN Christophe </v>
      </c>
      <c r="F24" s="136" t="str">
        <f>Saisie!D31</f>
        <v>BOWLING CLUB CHERBOURG</v>
      </c>
      <c r="G24" s="82">
        <f>Saisie!S31</f>
        <v>8</v>
      </c>
      <c r="H24" s="82">
        <f>Saisie!T31</f>
        <v>1211</v>
      </c>
      <c r="I24" s="137">
        <f>Saisie!U31</f>
        <v>151.375</v>
      </c>
      <c r="J24" s="82">
        <f>Saisie!V31</f>
        <v>0</v>
      </c>
      <c r="K24" s="82">
        <f>Saisie!W31</f>
        <v>1211</v>
      </c>
      <c r="L24" s="174"/>
    </row>
    <row r="25" spans="1:12" ht="12.75">
      <c r="A25" s="141">
        <v>1</v>
      </c>
      <c r="B25" s="141" t="str">
        <f>Saisie!A18</f>
        <v>V2</v>
      </c>
      <c r="C25" s="141" t="str">
        <f>Saisie!B18</f>
        <v>F</v>
      </c>
      <c r="D25" s="143" t="str">
        <f>Saisie!C18</f>
        <v>98 61387</v>
      </c>
      <c r="E25" s="143" t="str">
        <f>Saisie!E18</f>
        <v>LEPRINCE Christine </v>
      </c>
      <c r="F25" s="143" t="str">
        <f>Saisie!D18</f>
        <v>BAD BOYS SAINT-LO</v>
      </c>
      <c r="G25" s="141">
        <f>Saisie!S18</f>
        <v>8</v>
      </c>
      <c r="H25" s="141">
        <f>Saisie!T18</f>
        <v>1297</v>
      </c>
      <c r="I25" s="144">
        <f>Saisie!U18</f>
        <v>162.125</v>
      </c>
      <c r="J25" s="141">
        <f>Saisie!V18</f>
        <v>0</v>
      </c>
      <c r="K25" s="141">
        <f>Saisie!W18</f>
        <v>1297</v>
      </c>
      <c r="L25" s="174" t="s">
        <v>490</v>
      </c>
    </row>
    <row r="26" spans="1:12" ht="12.75">
      <c r="A26" s="141">
        <v>2</v>
      </c>
      <c r="B26" s="141" t="str">
        <f>Saisie!A28</f>
        <v>V2</v>
      </c>
      <c r="C26" s="141" t="str">
        <f>Saisie!B28</f>
        <v>F</v>
      </c>
      <c r="D26" s="143" t="str">
        <f>Saisie!C28</f>
        <v>11 101567</v>
      </c>
      <c r="E26" s="143" t="str">
        <f>Saisie!E28</f>
        <v>REGGI Florence </v>
      </c>
      <c r="F26" s="143" t="str">
        <f>Saisie!D28</f>
        <v>BAD BOYS SAINT-LO</v>
      </c>
      <c r="G26" s="141">
        <f>Saisie!S28</f>
        <v>8</v>
      </c>
      <c r="H26" s="141">
        <f>Saisie!T28</f>
        <v>1041</v>
      </c>
      <c r="I26" s="144">
        <f>Saisie!U28</f>
        <v>130.125</v>
      </c>
      <c r="J26" s="141">
        <f>Saisie!V28</f>
        <v>0</v>
      </c>
      <c r="K26" s="141">
        <f>Saisie!W28</f>
        <v>1041</v>
      </c>
      <c r="L26" s="174" t="s">
        <v>490</v>
      </c>
    </row>
    <row r="27" spans="1:12" ht="12.75">
      <c r="A27" s="145">
        <v>1</v>
      </c>
      <c r="B27" s="145" t="str">
        <f>Saisie!A21</f>
        <v>V1</v>
      </c>
      <c r="C27" s="145" t="str">
        <f>Saisie!B21</f>
        <v>H</v>
      </c>
      <c r="D27" s="175" t="str">
        <f>Saisie!C21</f>
        <v>87 53080</v>
      </c>
      <c r="E27" s="175" t="str">
        <f>Saisie!E21</f>
        <v>MENNELET Benoit </v>
      </c>
      <c r="F27" s="175" t="str">
        <f>Saisie!D21</f>
        <v>BOWLING CLUB CHERBOURG</v>
      </c>
      <c r="G27" s="145">
        <f>Saisie!S21</f>
        <v>8</v>
      </c>
      <c r="H27" s="145">
        <f>Saisie!T21</f>
        <v>1384</v>
      </c>
      <c r="I27" s="176">
        <f>Saisie!U21</f>
        <v>173</v>
      </c>
      <c r="J27" s="145">
        <f>Saisie!V21</f>
        <v>0</v>
      </c>
      <c r="K27" s="145">
        <f>Saisie!W21</f>
        <v>1384</v>
      </c>
      <c r="L27" s="174" t="s">
        <v>489</v>
      </c>
    </row>
    <row r="28" spans="1:12" ht="12.75">
      <c r="A28" s="145">
        <v>2</v>
      </c>
      <c r="B28" s="145" t="str">
        <f>Saisie!A13</f>
        <v>V1</v>
      </c>
      <c r="C28" s="145" t="str">
        <f>Saisie!B13</f>
        <v>H</v>
      </c>
      <c r="D28" s="175" t="str">
        <f>Saisie!C13</f>
        <v>3 65499</v>
      </c>
      <c r="E28" s="175" t="str">
        <f>Saisie!E13</f>
        <v>GICQUEL Marc </v>
      </c>
      <c r="F28" s="175" t="str">
        <f>Saisie!D13</f>
        <v>BOWLING CLUB CHERBOURG</v>
      </c>
      <c r="G28" s="145">
        <f>Saisie!S13</f>
        <v>8</v>
      </c>
      <c r="H28" s="145">
        <f>Saisie!T13</f>
        <v>1360</v>
      </c>
      <c r="I28" s="176">
        <f>Saisie!U13</f>
        <v>170</v>
      </c>
      <c r="J28" s="145">
        <f>Saisie!V13</f>
        <v>0</v>
      </c>
      <c r="K28" s="145">
        <f>Saisie!W13</f>
        <v>1360</v>
      </c>
      <c r="L28" s="174" t="s">
        <v>489</v>
      </c>
    </row>
    <row r="29" spans="1:12" ht="12.75">
      <c r="A29" s="145">
        <v>3</v>
      </c>
      <c r="B29" s="145" t="str">
        <f>Saisie!A6</f>
        <v>V1</v>
      </c>
      <c r="C29" s="145" t="str">
        <f>Saisie!B6</f>
        <v>H</v>
      </c>
      <c r="D29" s="175" t="str">
        <f>Saisie!C6</f>
        <v>98 61458</v>
      </c>
      <c r="E29" s="175" t="str">
        <f>Saisie!E6</f>
        <v>AUMONT Martial </v>
      </c>
      <c r="F29" s="175" t="str">
        <f>Saisie!D6</f>
        <v>BOWLING CLUB CHERBOURG</v>
      </c>
      <c r="G29" s="145">
        <f>Saisie!S6</f>
        <v>8</v>
      </c>
      <c r="H29" s="145">
        <f>Saisie!T6</f>
        <v>1298</v>
      </c>
      <c r="I29" s="176">
        <f>Saisie!U6</f>
        <v>162.25</v>
      </c>
      <c r="J29" s="145">
        <f>Saisie!V6</f>
        <v>0</v>
      </c>
      <c r="K29" s="145">
        <f>Saisie!W6</f>
        <v>1298</v>
      </c>
      <c r="L29" s="174" t="s">
        <v>489</v>
      </c>
    </row>
    <row r="30" spans="1:12" ht="12.75">
      <c r="A30" s="145">
        <v>4</v>
      </c>
      <c r="B30" s="145" t="str">
        <f>Saisie!A26</f>
        <v>V1</v>
      </c>
      <c r="C30" s="145" t="str">
        <f>Saisie!B26</f>
        <v>H</v>
      </c>
      <c r="D30" s="175" t="str">
        <f>Saisie!C26</f>
        <v>98 61042</v>
      </c>
      <c r="E30" s="175" t="str">
        <f>Saisie!E26</f>
        <v>NAGA Fabrice </v>
      </c>
      <c r="F30" s="175" t="str">
        <f>Saisie!D26</f>
        <v>BOWLING CLUB CHERBOURG</v>
      </c>
      <c r="G30" s="145">
        <f>Saisie!S26</f>
        <v>8</v>
      </c>
      <c r="H30" s="145">
        <f>Saisie!T26</f>
        <v>1294</v>
      </c>
      <c r="I30" s="176">
        <f>Saisie!U26</f>
        <v>161.75</v>
      </c>
      <c r="J30" s="145">
        <f>Saisie!V26</f>
        <v>0</v>
      </c>
      <c r="K30" s="145">
        <f>Saisie!W26</f>
        <v>1294</v>
      </c>
      <c r="L30" s="174" t="s">
        <v>489</v>
      </c>
    </row>
    <row r="31" spans="1:12" ht="12.75">
      <c r="A31" s="177">
        <v>1</v>
      </c>
      <c r="B31" s="177" t="str">
        <f>Saisie!A8</f>
        <v>V1</v>
      </c>
      <c r="C31" s="177" t="str">
        <f>Saisie!B8</f>
        <v>F</v>
      </c>
      <c r="D31" s="178" t="str">
        <f>Saisie!C8</f>
        <v>5 90149</v>
      </c>
      <c r="E31" s="178" t="str">
        <f>Saisie!E8</f>
        <v>CLAVIER Françoise </v>
      </c>
      <c r="F31" s="178" t="str">
        <f>Saisie!D8</f>
        <v>BAD BOYS SAINT-LO</v>
      </c>
      <c r="G31" s="177">
        <f>Saisie!S8</f>
        <v>8</v>
      </c>
      <c r="H31" s="177">
        <f>Saisie!T8</f>
        <v>1525</v>
      </c>
      <c r="I31" s="179">
        <f>Saisie!U8</f>
        <v>190.625</v>
      </c>
      <c r="J31" s="177">
        <f>Saisie!V8</f>
        <v>0</v>
      </c>
      <c r="K31" s="177">
        <f>Saisie!W8</f>
        <v>1525</v>
      </c>
      <c r="L31" s="174" t="s">
        <v>490</v>
      </c>
    </row>
    <row r="32" spans="1:12" ht="12.75">
      <c r="A32" s="177">
        <v>2</v>
      </c>
      <c r="B32" s="177" t="str">
        <f>Saisie!A22</f>
        <v>V1</v>
      </c>
      <c r="C32" s="177" t="str">
        <f>Saisie!B22</f>
        <v>F</v>
      </c>
      <c r="D32" s="178" t="str">
        <f>Saisie!C22</f>
        <v>8 96722</v>
      </c>
      <c r="E32" s="178" t="str">
        <f>Saisie!E22</f>
        <v>MERCIER Régine </v>
      </c>
      <c r="F32" s="178" t="str">
        <f>Saisie!D22</f>
        <v>BAD BOYS SAINT-LO</v>
      </c>
      <c r="G32" s="177">
        <f>Saisie!S22</f>
        <v>8</v>
      </c>
      <c r="H32" s="177">
        <f>Saisie!T22</f>
        <v>1365</v>
      </c>
      <c r="I32" s="179">
        <f>Saisie!U22</f>
        <v>170.625</v>
      </c>
      <c r="J32" s="177">
        <f>Saisie!V22</f>
        <v>0</v>
      </c>
      <c r="K32" s="177">
        <f>Saisie!W22</f>
        <v>1365</v>
      </c>
      <c r="L32" s="174" t="s">
        <v>490</v>
      </c>
    </row>
    <row r="33" spans="1:12" ht="12.75">
      <c r="A33" s="177">
        <v>3</v>
      </c>
      <c r="B33" s="177" t="str">
        <f>Saisie!A20</f>
        <v>V1</v>
      </c>
      <c r="C33" s="177" t="str">
        <f>Saisie!B20</f>
        <v>F</v>
      </c>
      <c r="D33" s="178" t="str">
        <f>Saisie!C20</f>
        <v>89 58577</v>
      </c>
      <c r="E33" s="178" t="str">
        <f>Saisie!E20</f>
        <v>MARIETTE-GUILLOUF Laure </v>
      </c>
      <c r="F33" s="178" t="str">
        <f>Saisie!D20</f>
        <v>BAD BOYS SAINT-LO</v>
      </c>
      <c r="G33" s="177">
        <f>Saisie!S20</f>
        <v>8</v>
      </c>
      <c r="H33" s="177">
        <f>Saisie!T20</f>
        <v>1270</v>
      </c>
      <c r="I33" s="179">
        <f>Saisie!U20</f>
        <v>158.75</v>
      </c>
      <c r="J33" s="177">
        <f>Saisie!V20</f>
        <v>0</v>
      </c>
      <c r="K33" s="177">
        <f>Saisie!W20</f>
        <v>1270</v>
      </c>
      <c r="L33" s="174" t="s">
        <v>490</v>
      </c>
    </row>
    <row r="34" spans="1:12" ht="12.75">
      <c r="A34" s="177">
        <v>4</v>
      </c>
      <c r="B34" s="177" t="str">
        <f>Saisie!A7</f>
        <v>V1</v>
      </c>
      <c r="C34" s="177" t="str">
        <f>Saisie!B7</f>
        <v>F</v>
      </c>
      <c r="D34" s="178" t="str">
        <f>Saisie!C7</f>
        <v>93 70542</v>
      </c>
      <c r="E34" s="178" t="str">
        <f>Saisie!E7</f>
        <v>CALLO Myriam </v>
      </c>
      <c r="F34" s="178" t="str">
        <f>Saisie!D7</f>
        <v>BOWLING CLUB CHERBOURG</v>
      </c>
      <c r="G34" s="177">
        <f>Saisie!S7</f>
        <v>8</v>
      </c>
      <c r="H34" s="177">
        <f>Saisie!T7</f>
        <v>1226</v>
      </c>
      <c r="I34" s="179">
        <f>Saisie!U7</f>
        <v>153.25</v>
      </c>
      <c r="J34" s="177">
        <f>Saisie!V7</f>
        <v>0</v>
      </c>
      <c r="K34" s="177">
        <f>Saisie!W7</f>
        <v>1226</v>
      </c>
      <c r="L34" s="174" t="s">
        <v>490</v>
      </c>
    </row>
    <row r="35" spans="1:12" ht="12.75">
      <c r="A35" s="152">
        <v>5</v>
      </c>
      <c r="B35" s="177" t="str">
        <f>Saisie!A29</f>
        <v>V1</v>
      </c>
      <c r="C35" s="177" t="str">
        <f>Saisie!B29</f>
        <v>F</v>
      </c>
      <c r="D35" s="178" t="str">
        <f>Saisie!C29</f>
        <v>19 115224</v>
      </c>
      <c r="E35" s="178" t="str">
        <f>Saisie!E29</f>
        <v>RIOU Nathalie </v>
      </c>
      <c r="F35" s="178" t="str">
        <f>Saisie!D29</f>
        <v>ECOLE DE BOWLING DE SAINT LO</v>
      </c>
      <c r="G35" s="177">
        <f>Saisie!S29</f>
        <v>8</v>
      </c>
      <c r="H35" s="177">
        <f>Saisie!T29</f>
        <v>1035</v>
      </c>
      <c r="I35" s="179">
        <f>Saisie!U29</f>
        <v>129.375</v>
      </c>
      <c r="J35" s="177">
        <f>Saisie!V29</f>
        <v>0</v>
      </c>
      <c r="K35" s="177">
        <f>Saisie!W29</f>
        <v>1035</v>
      </c>
      <c r="L35" s="174" t="s">
        <v>490</v>
      </c>
    </row>
    <row r="36" spans="1:12" ht="12.75">
      <c r="A36" s="152">
        <v>1</v>
      </c>
      <c r="B36" s="66">
        <f>Saisie!A36</f>
      </c>
      <c r="C36" s="66">
        <f>Saisie!B36</f>
      </c>
      <c r="D36" s="67">
        <f>Saisie!C36</f>
        <v>0</v>
      </c>
      <c r="E36" s="67">
        <f>Saisie!E36</f>
      </c>
      <c r="F36" s="67">
        <f>Saisie!D36</f>
      </c>
      <c r="G36" s="66">
        <f>Saisie!S36</f>
        <v>0</v>
      </c>
      <c r="H36" s="66">
        <f>Saisie!T36</f>
        <v>0</v>
      </c>
      <c r="I36" s="84">
        <f>Saisie!U36</f>
        <v>0</v>
      </c>
      <c r="J36" s="66">
        <f>Saisie!V36</f>
        <v>0</v>
      </c>
      <c r="K36" s="66">
        <f>Saisie!W36</f>
        <v>0</v>
      </c>
      <c r="L36" s="174"/>
    </row>
    <row r="37" spans="1:12" ht="12.75">
      <c r="A37" s="152">
        <v>2</v>
      </c>
      <c r="B37" s="66">
        <f>Saisie!A37</f>
      </c>
      <c r="C37" s="66">
        <f>Saisie!B37</f>
      </c>
      <c r="D37" s="67">
        <f>Saisie!C37</f>
        <v>0</v>
      </c>
      <c r="E37" s="67">
        <f>Saisie!E37</f>
      </c>
      <c r="F37" s="67">
        <f>Saisie!D37</f>
      </c>
      <c r="G37" s="66">
        <f>Saisie!S37</f>
        <v>0</v>
      </c>
      <c r="H37" s="66">
        <f>Saisie!T37</f>
        <v>0</v>
      </c>
      <c r="I37" s="84">
        <f>Saisie!U37</f>
        <v>0</v>
      </c>
      <c r="J37" s="66">
        <f>Saisie!V37</f>
        <v>0</v>
      </c>
      <c r="K37" s="66">
        <f>Saisie!W37</f>
        <v>0</v>
      </c>
      <c r="L37" s="174"/>
    </row>
    <row r="38" spans="1:12" ht="12.75">
      <c r="A38" s="152">
        <v>3</v>
      </c>
      <c r="B38" s="66">
        <f>Saisie!A38</f>
      </c>
      <c r="C38" s="66">
        <f>Saisie!B38</f>
      </c>
      <c r="D38" s="67">
        <f>Saisie!C38</f>
        <v>0</v>
      </c>
      <c r="E38" s="67">
        <f>Saisie!E38</f>
      </c>
      <c r="F38" s="67">
        <f>Saisie!D38</f>
      </c>
      <c r="G38" s="66">
        <f>Saisie!S38</f>
        <v>0</v>
      </c>
      <c r="H38" s="66">
        <f>Saisie!T38</f>
        <v>0</v>
      </c>
      <c r="I38" s="84">
        <f>Saisie!U38</f>
        <v>0</v>
      </c>
      <c r="J38" s="66">
        <f>Saisie!V38</f>
        <v>0</v>
      </c>
      <c r="K38" s="66">
        <f>Saisie!W38</f>
        <v>0</v>
      </c>
      <c r="L38" s="174"/>
    </row>
    <row r="39" spans="1:11" ht="12.75">
      <c r="A39" s="152">
        <v>4</v>
      </c>
      <c r="B39" s="66">
        <f>Saisie!A39</f>
      </c>
      <c r="C39" s="66">
        <f>Saisie!B39</f>
      </c>
      <c r="D39" s="67">
        <f>Saisie!C39</f>
        <v>0</v>
      </c>
      <c r="E39" s="67">
        <f>Saisie!E39</f>
      </c>
      <c r="F39" s="67">
        <f>Saisie!D39</f>
      </c>
      <c r="G39" s="66">
        <f>Saisie!S39</f>
        <v>0</v>
      </c>
      <c r="H39" s="66">
        <f>Saisie!T39</f>
        <v>0</v>
      </c>
      <c r="I39" s="84">
        <f>Saisie!U39</f>
        <v>0</v>
      </c>
      <c r="J39" s="66">
        <f>Saisie!V39</f>
        <v>0</v>
      </c>
      <c r="K39" s="66">
        <f>Saisie!W39</f>
        <v>0</v>
      </c>
    </row>
    <row r="40" spans="1:11" ht="12.75">
      <c r="A40" s="152">
        <v>5</v>
      </c>
      <c r="B40" s="66">
        <f>Saisie!A35</f>
      </c>
      <c r="C40" s="66">
        <f>Saisie!B35</f>
      </c>
      <c r="D40" s="67">
        <f>Saisie!C35</f>
        <v>0</v>
      </c>
      <c r="E40" s="67">
        <f>Saisie!E35</f>
      </c>
      <c r="F40" s="67">
        <f>Saisie!D35</f>
      </c>
      <c r="G40" s="66">
        <f>Saisie!S35</f>
        <v>0</v>
      </c>
      <c r="H40" s="66">
        <f>Saisie!T35</f>
        <v>0</v>
      </c>
      <c r="I40" s="84">
        <f>Saisie!U35</f>
        <v>0</v>
      </c>
      <c r="J40" s="66">
        <f>Saisie!V35</f>
        <v>0</v>
      </c>
      <c r="K40" s="66">
        <f>Saisie!W35</f>
        <v>0</v>
      </c>
    </row>
    <row r="41" spans="1:11" ht="12.75">
      <c r="A41" s="65"/>
      <c r="B41" s="66">
        <f>Saisie!A40</f>
      </c>
      <c r="C41" s="66">
        <f>Saisie!B40</f>
      </c>
      <c r="D41" s="67">
        <f>Saisie!C40</f>
        <v>0</v>
      </c>
      <c r="E41" s="67">
        <f>Saisie!E40</f>
      </c>
      <c r="F41" s="67">
        <f>Saisie!D40</f>
      </c>
      <c r="G41" s="66">
        <f>Saisie!S40</f>
        <v>0</v>
      </c>
      <c r="H41" s="66">
        <f>Saisie!T40</f>
        <v>0</v>
      </c>
      <c r="I41" s="84">
        <f>Saisie!U40</f>
        <v>0</v>
      </c>
      <c r="J41" s="66">
        <f>Saisie!V40</f>
        <v>0</v>
      </c>
      <c r="K41" s="66">
        <f>Saisie!W40</f>
        <v>0</v>
      </c>
    </row>
    <row r="42" spans="1:11" ht="12.75">
      <c r="A42" s="65"/>
      <c r="B42" s="66">
        <f>Saisie!A42</f>
      </c>
      <c r="C42" s="66">
        <f>Saisie!B42</f>
      </c>
      <c r="D42" s="67">
        <f>Saisie!C42</f>
        <v>0</v>
      </c>
      <c r="E42" s="67">
        <f>Saisie!E42</f>
      </c>
      <c r="F42" s="67">
        <f>Saisie!D42</f>
      </c>
      <c r="G42" s="66">
        <f>Saisie!S42</f>
        <v>0</v>
      </c>
      <c r="H42" s="66">
        <f>Saisie!T42</f>
        <v>0</v>
      </c>
      <c r="I42" s="84">
        <f>Saisie!U42</f>
        <v>0</v>
      </c>
      <c r="J42" s="66">
        <f>Saisie!V42</f>
        <v>0</v>
      </c>
      <c r="K42" s="66">
        <f>Saisie!W42</f>
        <v>0</v>
      </c>
    </row>
    <row r="43" spans="1:11" ht="12.75">
      <c r="A43" s="65"/>
      <c r="B43" s="66">
        <f>Saisie!A43</f>
      </c>
      <c r="C43" s="66">
        <f>Saisie!B43</f>
      </c>
      <c r="D43" s="67">
        <f>Saisie!C43</f>
        <v>0</v>
      </c>
      <c r="E43" s="67">
        <f>Saisie!E43</f>
      </c>
      <c r="F43" s="67">
        <f>Saisie!D43</f>
      </c>
      <c r="G43" s="66">
        <f>Saisie!S43</f>
        <v>0</v>
      </c>
      <c r="H43" s="66">
        <f>Saisie!T43</f>
        <v>0</v>
      </c>
      <c r="I43" s="84">
        <f>Saisie!U43</f>
        <v>0</v>
      </c>
      <c r="J43" s="66">
        <f>Saisie!V43</f>
        <v>0</v>
      </c>
      <c r="K43" s="66">
        <f>Saisie!W43</f>
        <v>0</v>
      </c>
    </row>
    <row r="44" spans="1:11" ht="12.75">
      <c r="A44" s="65"/>
      <c r="B44" s="66">
        <f>Saisie!A41</f>
      </c>
      <c r="C44" s="66">
        <f>Saisie!B41</f>
      </c>
      <c r="D44" s="67">
        <f>Saisie!C41</f>
        <v>0</v>
      </c>
      <c r="E44" s="67">
        <f>Saisie!E41</f>
      </c>
      <c r="F44" s="67">
        <f>Saisie!D41</f>
      </c>
      <c r="G44" s="66">
        <f>Saisie!S41</f>
        <v>0</v>
      </c>
      <c r="H44" s="66">
        <f>Saisie!T41</f>
        <v>0</v>
      </c>
      <c r="I44" s="84">
        <f>Saisie!U41</f>
        <v>0</v>
      </c>
      <c r="J44" s="66">
        <f>Saisie!V41</f>
        <v>0</v>
      </c>
      <c r="K44" s="66">
        <f>Saisie!W41</f>
        <v>0</v>
      </c>
    </row>
    <row r="45" spans="1:11" ht="12.75">
      <c r="A45" s="65"/>
      <c r="B45" s="66">
        <f>Saisie!A44</f>
      </c>
      <c r="C45" s="66">
        <f>Saisie!B44</f>
      </c>
      <c r="D45" s="67">
        <f>Saisie!C44</f>
        <v>0</v>
      </c>
      <c r="E45" s="67">
        <f>Saisie!E44</f>
      </c>
      <c r="F45" s="67">
        <f>Saisie!D44</f>
      </c>
      <c r="G45" s="66">
        <f>Saisie!S44</f>
        <v>0</v>
      </c>
      <c r="H45" s="66">
        <f>Saisie!T44</f>
        <v>0</v>
      </c>
      <c r="I45" s="84">
        <f>Saisie!U44</f>
        <v>0</v>
      </c>
      <c r="J45" s="66">
        <f>Saisie!V44</f>
        <v>0</v>
      </c>
      <c r="K45" s="66">
        <f>Saisie!W44</f>
        <v>0</v>
      </c>
    </row>
    <row r="46" spans="1:11" ht="12.75">
      <c r="A46" s="65"/>
      <c r="B46" s="66">
        <f>Saisie!A45</f>
      </c>
      <c r="C46" s="66">
        <f>Saisie!B45</f>
      </c>
      <c r="D46" s="67">
        <f>Saisie!C45</f>
        <v>0</v>
      </c>
      <c r="E46" s="67">
        <f>Saisie!E45</f>
      </c>
      <c r="F46" s="67">
        <f>Saisie!D45</f>
      </c>
      <c r="G46" s="66">
        <f>Saisie!S45</f>
        <v>0</v>
      </c>
      <c r="H46" s="66">
        <f>Saisie!T45</f>
        <v>0</v>
      </c>
      <c r="I46" s="84">
        <f>Saisie!U45</f>
        <v>0</v>
      </c>
      <c r="J46" s="66">
        <f>Saisie!V45</f>
        <v>0</v>
      </c>
      <c r="K46" s="66">
        <f>Saisie!W45</f>
        <v>0</v>
      </c>
    </row>
    <row r="47" spans="1:11" ht="12.75">
      <c r="A47" s="65"/>
      <c r="B47" s="66">
        <f>Saisie!A46</f>
      </c>
      <c r="C47" s="66">
        <f>Saisie!B46</f>
      </c>
      <c r="D47" s="67">
        <f>Saisie!C46</f>
        <v>0</v>
      </c>
      <c r="E47" s="67">
        <f>Saisie!E46</f>
      </c>
      <c r="F47" s="67">
        <f>Saisie!D46</f>
      </c>
      <c r="G47" s="66">
        <f>Saisie!S46</f>
        <v>0</v>
      </c>
      <c r="H47" s="66">
        <f>Saisie!T46</f>
        <v>0</v>
      </c>
      <c r="I47" s="84">
        <f>Saisie!U46</f>
        <v>0</v>
      </c>
      <c r="J47" s="66">
        <f>Saisie!V46</f>
        <v>0</v>
      </c>
      <c r="K47" s="66">
        <f>Saisie!W46</f>
        <v>0</v>
      </c>
    </row>
    <row r="48" spans="1:11" ht="12.75">
      <c r="A48" s="65"/>
      <c r="B48" s="66">
        <f>Saisie!A47</f>
      </c>
      <c r="C48" s="66">
        <f>Saisie!B47</f>
      </c>
      <c r="D48" s="67">
        <f>Saisie!C47</f>
        <v>0</v>
      </c>
      <c r="E48" s="67">
        <f>Saisie!E47</f>
      </c>
      <c r="F48" s="67">
        <f>Saisie!D47</f>
      </c>
      <c r="G48" s="66">
        <f>Saisie!S47</f>
        <v>0</v>
      </c>
      <c r="H48" s="66">
        <f>Saisie!T47</f>
        <v>0</v>
      </c>
      <c r="I48" s="84">
        <f>Saisie!U47</f>
        <v>0</v>
      </c>
      <c r="J48" s="66">
        <f>Saisie!V47</f>
        <v>0</v>
      </c>
      <c r="K48" s="66">
        <f>Saisie!W47</f>
        <v>0</v>
      </c>
    </row>
    <row r="49" spans="1:11" ht="12.75">
      <c r="A49" s="65"/>
      <c r="B49" s="66">
        <f>Saisie!A48</f>
      </c>
      <c r="C49" s="66">
        <f>Saisie!B48</f>
      </c>
      <c r="D49" s="67">
        <f>Saisie!C48</f>
        <v>0</v>
      </c>
      <c r="E49" s="67">
        <f>Saisie!E48</f>
      </c>
      <c r="F49" s="67">
        <f>Saisie!D48</f>
      </c>
      <c r="G49" s="66">
        <f>Saisie!S48</f>
        <v>0</v>
      </c>
      <c r="H49" s="66">
        <f>Saisie!T48</f>
        <v>0</v>
      </c>
      <c r="I49" s="84">
        <f>Saisie!U48</f>
        <v>0</v>
      </c>
      <c r="J49" s="66">
        <f>Saisie!V48</f>
        <v>0</v>
      </c>
      <c r="K49" s="66">
        <f>Saisie!W48</f>
        <v>0</v>
      </c>
    </row>
    <row r="50" spans="1:11" ht="12.75">
      <c r="A50" s="65"/>
      <c r="B50" s="66">
        <f>Saisie!A49</f>
      </c>
      <c r="C50" s="66">
        <f>Saisie!B49</f>
      </c>
      <c r="D50" s="67">
        <f>Saisie!C49</f>
        <v>0</v>
      </c>
      <c r="E50" s="67">
        <f>Saisie!E49</f>
      </c>
      <c r="F50" s="67">
        <f>Saisie!D49</f>
      </c>
      <c r="G50" s="66">
        <f>Saisie!S49</f>
        <v>0</v>
      </c>
      <c r="H50" s="66">
        <f>Saisie!T49</f>
        <v>0</v>
      </c>
      <c r="I50" s="84">
        <f>Saisie!U49</f>
        <v>0</v>
      </c>
      <c r="J50" s="66">
        <f>Saisie!V49</f>
        <v>0</v>
      </c>
      <c r="K50" s="66">
        <f>Saisie!W49</f>
        <v>0</v>
      </c>
    </row>
    <row r="51" spans="1:11" ht="12.75">
      <c r="A51" s="65"/>
      <c r="B51" s="66">
        <f>Saisie!A50</f>
      </c>
      <c r="C51" s="66">
        <f>Saisie!B50</f>
      </c>
      <c r="D51" s="67">
        <f>Saisie!C50</f>
        <v>0</v>
      </c>
      <c r="E51" s="67">
        <f>Saisie!E50</f>
      </c>
      <c r="F51" s="67">
        <f>Saisie!D50</f>
      </c>
      <c r="G51" s="66">
        <f>Saisie!S50</f>
        <v>0</v>
      </c>
      <c r="H51" s="66">
        <f>Saisie!T50</f>
        <v>0</v>
      </c>
      <c r="I51" s="84">
        <f>Saisie!U50</f>
        <v>0</v>
      </c>
      <c r="J51" s="66">
        <f>Saisie!V50</f>
        <v>0</v>
      </c>
      <c r="K51" s="66">
        <f>Saisie!W50</f>
        <v>0</v>
      </c>
    </row>
    <row r="52" spans="1:11" ht="12.75">
      <c r="A52" s="65"/>
      <c r="B52" s="66">
        <f>Saisie!A51</f>
      </c>
      <c r="C52" s="66">
        <f>Saisie!B51</f>
      </c>
      <c r="D52" s="67">
        <f>Saisie!C51</f>
        <v>0</v>
      </c>
      <c r="E52" s="67">
        <f>Saisie!E51</f>
      </c>
      <c r="F52" s="67">
        <f>Saisie!D51</f>
      </c>
      <c r="G52" s="66">
        <f>Saisie!S51</f>
        <v>0</v>
      </c>
      <c r="H52" s="66">
        <f>Saisie!T51</f>
        <v>0</v>
      </c>
      <c r="I52" s="84">
        <f>Saisie!U51</f>
        <v>0</v>
      </c>
      <c r="J52" s="66">
        <f>Saisie!V51</f>
        <v>0</v>
      </c>
      <c r="K52" s="66">
        <f>Saisie!W51</f>
        <v>0</v>
      </c>
    </row>
    <row r="53" spans="1:11" ht="12.75">
      <c r="A53" s="65"/>
      <c r="B53" s="66">
        <f>Saisie!A52</f>
      </c>
      <c r="C53" s="66">
        <f>Saisie!B52</f>
      </c>
      <c r="D53" s="67">
        <f>Saisie!C52</f>
        <v>0</v>
      </c>
      <c r="E53" s="67">
        <f>Saisie!E52</f>
      </c>
      <c r="F53" s="67">
        <f>Saisie!D52</f>
      </c>
      <c r="G53" s="66">
        <f>Saisie!S52</f>
        <v>0</v>
      </c>
      <c r="H53" s="66">
        <f>Saisie!T52</f>
        <v>0</v>
      </c>
      <c r="I53" s="84">
        <f>Saisie!U52</f>
        <v>0</v>
      </c>
      <c r="J53" s="66">
        <f>Saisie!V52</f>
        <v>0</v>
      </c>
      <c r="K53" s="66">
        <f>Saisie!W52</f>
        <v>0</v>
      </c>
    </row>
    <row r="54" spans="1:11" ht="12.75">
      <c r="A54" s="65"/>
      <c r="B54" s="66">
        <f>Saisie!A53</f>
      </c>
      <c r="C54" s="66">
        <f>Saisie!B53</f>
      </c>
      <c r="D54" s="67">
        <f>Saisie!C53</f>
        <v>0</v>
      </c>
      <c r="E54" s="67">
        <f>Saisie!E53</f>
      </c>
      <c r="F54" s="67">
        <f>Saisie!D53</f>
      </c>
      <c r="G54" s="66">
        <f>Saisie!S53</f>
        <v>0</v>
      </c>
      <c r="H54" s="66">
        <f>Saisie!T53</f>
        <v>0</v>
      </c>
      <c r="I54" s="84">
        <f>Saisie!U53</f>
        <v>0</v>
      </c>
      <c r="J54" s="66">
        <f>Saisie!V53</f>
        <v>0</v>
      </c>
      <c r="K54" s="66">
        <f>Saisie!W53</f>
        <v>0</v>
      </c>
    </row>
    <row r="55" spans="1:11" ht="12.75">
      <c r="A55" s="65"/>
      <c r="B55" s="66">
        <f>Saisie!A54</f>
      </c>
      <c r="C55" s="66">
        <f>Saisie!B54</f>
      </c>
      <c r="D55" s="67">
        <f>Saisie!C54</f>
        <v>0</v>
      </c>
      <c r="E55" s="67">
        <f>Saisie!E54</f>
      </c>
      <c r="F55" s="67">
        <f>Saisie!D54</f>
      </c>
      <c r="G55" s="66">
        <f>Saisie!S54</f>
        <v>0</v>
      </c>
      <c r="H55" s="66">
        <f>Saisie!T54</f>
        <v>0</v>
      </c>
      <c r="I55" s="84">
        <f>Saisie!U54</f>
        <v>0</v>
      </c>
      <c r="J55" s="66">
        <f>Saisie!V54</f>
        <v>0</v>
      </c>
      <c r="K55" s="66">
        <f>Saisie!W54</f>
        <v>0</v>
      </c>
    </row>
    <row r="56" spans="1:11" ht="12.75">
      <c r="A56" s="65"/>
      <c r="B56" s="66">
        <f>Saisie!A55</f>
      </c>
      <c r="C56" s="66">
        <f>Saisie!B55</f>
      </c>
      <c r="D56" s="67">
        <f>Saisie!C55</f>
        <v>0</v>
      </c>
      <c r="E56" s="67">
        <f>Saisie!E55</f>
      </c>
      <c r="F56" s="67">
        <f>Saisie!D55</f>
      </c>
      <c r="G56" s="66">
        <f>Saisie!S55</f>
        <v>0</v>
      </c>
      <c r="H56" s="66">
        <f>Saisie!T55</f>
        <v>0</v>
      </c>
      <c r="I56" s="84">
        <f>Saisie!U55</f>
        <v>0</v>
      </c>
      <c r="J56" s="66">
        <f>Saisie!V55</f>
        <v>0</v>
      </c>
      <c r="K56" s="66">
        <f>Saisie!W55</f>
        <v>0</v>
      </c>
    </row>
    <row r="57" spans="1:11" ht="12.75">
      <c r="A57" s="65"/>
      <c r="B57" s="66">
        <f>Saisie!A56</f>
      </c>
      <c r="C57" s="66">
        <f>Saisie!B56</f>
      </c>
      <c r="D57" s="67">
        <f>Saisie!C56</f>
        <v>0</v>
      </c>
      <c r="E57" s="67">
        <f>Saisie!E56</f>
      </c>
      <c r="F57" s="67">
        <f>Saisie!D56</f>
      </c>
      <c r="G57" s="66">
        <f>Saisie!S56</f>
        <v>0</v>
      </c>
      <c r="H57" s="66">
        <f>Saisie!T56</f>
        <v>0</v>
      </c>
      <c r="I57" s="84">
        <f>Saisie!U56</f>
        <v>0</v>
      </c>
      <c r="J57" s="66">
        <f>Saisie!V56</f>
        <v>0</v>
      </c>
      <c r="K57" s="66">
        <f>Saisie!W56</f>
        <v>0</v>
      </c>
    </row>
    <row r="58" spans="1:11" ht="12.75">
      <c r="A58" s="65"/>
      <c r="B58" s="66">
        <f>Saisie!A57</f>
      </c>
      <c r="C58" s="66">
        <f>Saisie!B57</f>
      </c>
      <c r="D58" s="67">
        <f>Saisie!C57</f>
        <v>0</v>
      </c>
      <c r="E58" s="67">
        <f>Saisie!E57</f>
      </c>
      <c r="F58" s="67">
        <f>Saisie!D57</f>
      </c>
      <c r="G58" s="66">
        <f>Saisie!S57</f>
        <v>0</v>
      </c>
      <c r="H58" s="66">
        <f>Saisie!T57</f>
        <v>0</v>
      </c>
      <c r="I58" s="84">
        <f>Saisie!U57</f>
        <v>0</v>
      </c>
      <c r="J58" s="66">
        <f>Saisie!V57</f>
        <v>0</v>
      </c>
      <c r="K58" s="66">
        <f>Saisie!W57</f>
        <v>0</v>
      </c>
    </row>
    <row r="59" spans="1:11" ht="12.75">
      <c r="A59" s="65"/>
      <c r="B59" s="66">
        <f>Saisie!A58</f>
      </c>
      <c r="C59" s="66">
        <f>Saisie!B58</f>
      </c>
      <c r="D59" s="67">
        <f>Saisie!C58</f>
        <v>0</v>
      </c>
      <c r="E59" s="67">
        <f>Saisie!E58</f>
      </c>
      <c r="F59" s="67">
        <f>Saisie!D58</f>
      </c>
      <c r="G59" s="66">
        <f>Saisie!S58</f>
        <v>0</v>
      </c>
      <c r="H59" s="66">
        <f>Saisie!T58</f>
        <v>0</v>
      </c>
      <c r="I59" s="84">
        <f>Saisie!U58</f>
        <v>0</v>
      </c>
      <c r="J59" s="66">
        <f>Saisie!V58</f>
        <v>0</v>
      </c>
      <c r="K59" s="66">
        <f>Saisie!W58</f>
        <v>0</v>
      </c>
    </row>
    <row r="60" spans="1:11" ht="12.75">
      <c r="A60" s="65"/>
      <c r="B60" s="66">
        <f>Saisie!A59</f>
      </c>
      <c r="C60" s="66">
        <f>Saisie!B59</f>
      </c>
      <c r="D60" s="67">
        <f>Saisie!C59</f>
        <v>0</v>
      </c>
      <c r="E60" s="67">
        <f>Saisie!E59</f>
      </c>
      <c r="F60" s="67">
        <f>Saisie!D59</f>
      </c>
      <c r="G60" s="66">
        <f>Saisie!S59</f>
        <v>0</v>
      </c>
      <c r="H60" s="66">
        <f>Saisie!T59</f>
        <v>0</v>
      </c>
      <c r="I60" s="84">
        <f>Saisie!U59</f>
        <v>0</v>
      </c>
      <c r="J60" s="66">
        <f>Saisie!V59</f>
        <v>0</v>
      </c>
      <c r="K60" s="66">
        <f>Saisie!W59</f>
        <v>0</v>
      </c>
    </row>
    <row r="61" spans="1:11" ht="12.75">
      <c r="A61" s="65"/>
      <c r="B61" s="66">
        <f>Saisie!A60</f>
      </c>
      <c r="C61" s="66">
        <f>Saisie!B60</f>
      </c>
      <c r="D61" s="67">
        <f>Saisie!C60</f>
        <v>0</v>
      </c>
      <c r="E61" s="67">
        <f>Saisie!E60</f>
      </c>
      <c r="F61" s="67">
        <f>Saisie!D60</f>
      </c>
      <c r="G61" s="66">
        <f>Saisie!S60</f>
        <v>0</v>
      </c>
      <c r="H61" s="66">
        <f>Saisie!T60</f>
        <v>0</v>
      </c>
      <c r="I61" s="84">
        <f>Saisie!U60</f>
        <v>0</v>
      </c>
      <c r="J61" s="66">
        <f>Saisie!V60</f>
        <v>0</v>
      </c>
      <c r="K61" s="66">
        <f>Saisie!W60</f>
        <v>0</v>
      </c>
    </row>
    <row r="62" spans="1:11" ht="12.75">
      <c r="A62" s="65"/>
      <c r="B62" s="66">
        <f>Saisie!A61</f>
      </c>
      <c r="C62" s="66">
        <f>Saisie!B61</f>
      </c>
      <c r="D62" s="67">
        <f>Saisie!C61</f>
        <v>0</v>
      </c>
      <c r="E62" s="67">
        <f>Saisie!E61</f>
      </c>
      <c r="F62" s="67">
        <f>Saisie!D61</f>
      </c>
      <c r="G62" s="66">
        <f>Saisie!S61</f>
        <v>0</v>
      </c>
      <c r="H62" s="66">
        <f>Saisie!T61</f>
        <v>0</v>
      </c>
      <c r="I62" s="84">
        <f>Saisie!U61</f>
        <v>0</v>
      </c>
      <c r="J62" s="66">
        <f>Saisie!V61</f>
        <v>0</v>
      </c>
      <c r="K62" s="66">
        <f>Saisie!W61</f>
        <v>0</v>
      </c>
    </row>
    <row r="63" spans="1:11" ht="12.75">
      <c r="A63" s="65"/>
      <c r="B63" s="66">
        <f>Saisie!A62</f>
      </c>
      <c r="C63" s="66">
        <f>Saisie!B62</f>
      </c>
      <c r="D63" s="67">
        <f>Saisie!C62</f>
        <v>0</v>
      </c>
      <c r="E63" s="67">
        <f>Saisie!E62</f>
      </c>
      <c r="F63" s="67">
        <f>Saisie!D62</f>
      </c>
      <c r="G63" s="66">
        <f>Saisie!S62</f>
        <v>0</v>
      </c>
      <c r="H63" s="66">
        <f>Saisie!T62</f>
        <v>0</v>
      </c>
      <c r="I63" s="84">
        <f>Saisie!U62</f>
        <v>0</v>
      </c>
      <c r="J63" s="66">
        <f>Saisie!V62</f>
        <v>0</v>
      </c>
      <c r="K63" s="66">
        <f>Saisie!W62</f>
        <v>0</v>
      </c>
    </row>
    <row r="64" spans="1:11" ht="12.75">
      <c r="A64" s="65"/>
      <c r="B64" s="66">
        <f>Saisie!A63</f>
      </c>
      <c r="C64" s="66">
        <f>Saisie!B63</f>
      </c>
      <c r="D64" s="67">
        <f>Saisie!C63</f>
        <v>0</v>
      </c>
      <c r="E64" s="67">
        <f>Saisie!E63</f>
      </c>
      <c r="F64" s="67">
        <f>Saisie!D63</f>
      </c>
      <c r="G64" s="66">
        <f>Saisie!S63</f>
        <v>0</v>
      </c>
      <c r="H64" s="66">
        <f>Saisie!T63</f>
        <v>0</v>
      </c>
      <c r="I64" s="84">
        <f>Saisie!U63</f>
        <v>0</v>
      </c>
      <c r="J64" s="66">
        <f>Saisie!V63</f>
        <v>0</v>
      </c>
      <c r="K64" s="66">
        <f>Saisie!W63</f>
        <v>0</v>
      </c>
    </row>
    <row r="65" spans="1:11" ht="12.75">
      <c r="A65" s="65"/>
      <c r="B65" s="66">
        <f>Saisie!A64</f>
      </c>
      <c r="C65" s="66">
        <f>Saisie!B64</f>
      </c>
      <c r="D65" s="67">
        <f>Saisie!C64</f>
        <v>0</v>
      </c>
      <c r="E65" s="67">
        <f>Saisie!E64</f>
      </c>
      <c r="F65" s="67">
        <f>Saisie!D64</f>
      </c>
      <c r="G65" s="66">
        <f>Saisie!S64</f>
        <v>0</v>
      </c>
      <c r="H65" s="66">
        <f>Saisie!T64</f>
        <v>0</v>
      </c>
      <c r="I65" s="84">
        <f>Saisie!U64</f>
        <v>0</v>
      </c>
      <c r="J65" s="66">
        <f>Saisie!V64</f>
        <v>0</v>
      </c>
      <c r="K65" s="66">
        <f>Saisie!W64</f>
        <v>0</v>
      </c>
    </row>
    <row r="66" spans="1:11" ht="12.75">
      <c r="A66" s="65"/>
      <c r="B66" s="66">
        <f>Saisie!A65</f>
      </c>
      <c r="C66" s="66">
        <f>Saisie!B65</f>
      </c>
      <c r="D66" s="67">
        <f>Saisie!C65</f>
        <v>0</v>
      </c>
      <c r="E66" s="67">
        <f>Saisie!E65</f>
      </c>
      <c r="F66" s="67">
        <f>Saisie!D65</f>
      </c>
      <c r="G66" s="66">
        <f>Saisie!S65</f>
        <v>0</v>
      </c>
      <c r="H66" s="66">
        <f>Saisie!T65</f>
        <v>0</v>
      </c>
      <c r="I66" s="84">
        <f>Saisie!U65</f>
        <v>0</v>
      </c>
      <c r="J66" s="66">
        <f>Saisie!V65</f>
        <v>0</v>
      </c>
      <c r="K66" s="66">
        <f>Saisie!W65</f>
        <v>0</v>
      </c>
    </row>
    <row r="67" spans="1:11" ht="12.75">
      <c r="A67" s="65"/>
      <c r="B67" s="66">
        <f>Saisie!A66</f>
      </c>
      <c r="C67" s="66">
        <f>Saisie!B66</f>
      </c>
      <c r="D67" s="67">
        <f>Saisie!C66</f>
        <v>0</v>
      </c>
      <c r="E67" s="67">
        <f>Saisie!E66</f>
      </c>
      <c r="F67" s="67">
        <f>Saisie!D66</f>
      </c>
      <c r="G67" s="66">
        <f>Saisie!S66</f>
        <v>0</v>
      </c>
      <c r="H67" s="66">
        <f>Saisie!T66</f>
        <v>0</v>
      </c>
      <c r="I67" s="84">
        <f>Saisie!U66</f>
        <v>0</v>
      </c>
      <c r="J67" s="66">
        <f>Saisie!V66</f>
        <v>0</v>
      </c>
      <c r="K67" s="66">
        <f>Saisie!W66</f>
        <v>0</v>
      </c>
    </row>
    <row r="68" spans="1:11" ht="12.75">
      <c r="A68" s="65"/>
      <c r="B68" s="66">
        <f>Saisie!A67</f>
      </c>
      <c r="C68" s="66">
        <f>Saisie!B67</f>
      </c>
      <c r="D68" s="67">
        <f>Saisie!C67</f>
        <v>0</v>
      </c>
      <c r="E68" s="67">
        <f>Saisie!E67</f>
      </c>
      <c r="F68" s="67">
        <f>Saisie!D67</f>
      </c>
      <c r="G68" s="66">
        <f>Saisie!S67</f>
        <v>0</v>
      </c>
      <c r="H68" s="66">
        <f>Saisie!T67</f>
        <v>0</v>
      </c>
      <c r="I68" s="84">
        <f>Saisie!U67</f>
        <v>0</v>
      </c>
      <c r="J68" s="66">
        <f>Saisie!V67</f>
        <v>0</v>
      </c>
      <c r="K68" s="66">
        <f>Saisie!W67</f>
        <v>0</v>
      </c>
    </row>
    <row r="69" spans="1:11" ht="12.75">
      <c r="A69" s="65"/>
      <c r="B69" s="66">
        <f>Saisie!A68</f>
      </c>
      <c r="C69" s="66">
        <f>Saisie!B68</f>
      </c>
      <c r="D69" s="67">
        <f>Saisie!C68</f>
        <v>0</v>
      </c>
      <c r="E69" s="67">
        <f>Saisie!E68</f>
      </c>
      <c r="F69" s="67">
        <f>Saisie!D68</f>
      </c>
      <c r="G69" s="66">
        <f>Saisie!S68</f>
        <v>0</v>
      </c>
      <c r="H69" s="66">
        <f>Saisie!T68</f>
        <v>0</v>
      </c>
      <c r="I69" s="84">
        <f>Saisie!U68</f>
        <v>0</v>
      </c>
      <c r="J69" s="66">
        <f>Saisie!V68</f>
        <v>0</v>
      </c>
      <c r="K69" s="66">
        <f>Saisie!W68</f>
        <v>0</v>
      </c>
    </row>
    <row r="70" spans="1:11" ht="12.75">
      <c r="A70" s="65"/>
      <c r="B70" s="66">
        <f>Saisie!A69</f>
      </c>
      <c r="C70" s="66">
        <f>Saisie!B69</f>
      </c>
      <c r="D70" s="67">
        <f>Saisie!C69</f>
        <v>0</v>
      </c>
      <c r="E70" s="67">
        <f>Saisie!E69</f>
      </c>
      <c r="F70" s="67">
        <f>Saisie!D69</f>
      </c>
      <c r="G70" s="66">
        <f>Saisie!S69</f>
        <v>0</v>
      </c>
      <c r="H70" s="66">
        <f>Saisie!T69</f>
        <v>0</v>
      </c>
      <c r="I70" s="84">
        <f>Saisie!U69</f>
        <v>0</v>
      </c>
      <c r="J70" s="66">
        <f>Saisie!V69</f>
        <v>0</v>
      </c>
      <c r="K70" s="66">
        <f>Saisie!W69</f>
        <v>0</v>
      </c>
    </row>
    <row r="71" spans="1:11" ht="12.75">
      <c r="A71" s="65"/>
      <c r="B71" s="66">
        <f>Saisie!A70</f>
      </c>
      <c r="C71" s="66">
        <f>Saisie!B70</f>
      </c>
      <c r="D71" s="67">
        <f>Saisie!C70</f>
        <v>0</v>
      </c>
      <c r="E71" s="67">
        <f>Saisie!E70</f>
      </c>
      <c r="F71" s="67">
        <f>Saisie!D70</f>
      </c>
      <c r="G71" s="66">
        <f>Saisie!S70</f>
        <v>0</v>
      </c>
      <c r="H71" s="66">
        <f>Saisie!T70</f>
        <v>0</v>
      </c>
      <c r="I71" s="84">
        <f>Saisie!U70</f>
        <v>0</v>
      </c>
      <c r="J71" s="66">
        <f>Saisie!V70</f>
        <v>0</v>
      </c>
      <c r="K71" s="66">
        <f>Saisie!W70</f>
        <v>0</v>
      </c>
    </row>
    <row r="72" spans="1:11" ht="12.75">
      <c r="A72" s="65"/>
      <c r="B72" s="66">
        <f>Saisie!A71</f>
      </c>
      <c r="C72" s="66">
        <f>Saisie!B71</f>
      </c>
      <c r="D72" s="67">
        <f>Saisie!C71</f>
        <v>0</v>
      </c>
      <c r="E72" s="67">
        <f>Saisie!E71</f>
      </c>
      <c r="F72" s="67">
        <f>Saisie!D71</f>
      </c>
      <c r="G72" s="66">
        <f>Saisie!S71</f>
        <v>0</v>
      </c>
      <c r="H72" s="66">
        <f>Saisie!T71</f>
        <v>0</v>
      </c>
      <c r="I72" s="84">
        <f>Saisie!U71</f>
        <v>0</v>
      </c>
      <c r="J72" s="66">
        <f>Saisie!V71</f>
        <v>0</v>
      </c>
      <c r="K72" s="66">
        <f>Saisie!W71</f>
        <v>0</v>
      </c>
    </row>
    <row r="73" spans="1:11" ht="12.75">
      <c r="A73" s="65"/>
      <c r="B73" s="66">
        <f>Saisie!A72</f>
      </c>
      <c r="C73" s="66">
        <f>Saisie!B72</f>
      </c>
      <c r="D73" s="67">
        <f>Saisie!C72</f>
        <v>0</v>
      </c>
      <c r="E73" s="67">
        <f>Saisie!E72</f>
      </c>
      <c r="F73" s="67">
        <f>Saisie!D72</f>
      </c>
      <c r="G73" s="66">
        <f>Saisie!S72</f>
        <v>0</v>
      </c>
      <c r="H73" s="66">
        <f>Saisie!T72</f>
        <v>0</v>
      </c>
      <c r="I73" s="84">
        <f>Saisie!U72</f>
        <v>0</v>
      </c>
      <c r="J73" s="66">
        <f>Saisie!V72</f>
        <v>0</v>
      </c>
      <c r="K73" s="66">
        <f>Saisie!W72</f>
        <v>0</v>
      </c>
    </row>
    <row r="74" spans="1:11" ht="12.75">
      <c r="A74" s="65"/>
      <c r="B74" s="66">
        <f>Saisie!A73</f>
      </c>
      <c r="C74" s="66">
        <f>Saisie!B73</f>
      </c>
      <c r="D74" s="67">
        <f>Saisie!C73</f>
        <v>0</v>
      </c>
      <c r="E74" s="67">
        <f>Saisie!E73</f>
      </c>
      <c r="F74" s="67">
        <f>Saisie!D73</f>
      </c>
      <c r="G74" s="66">
        <f>Saisie!S73</f>
        <v>0</v>
      </c>
      <c r="H74" s="66">
        <f>Saisie!T73</f>
        <v>0</v>
      </c>
      <c r="I74" s="84">
        <f>Saisie!U73</f>
        <v>0</v>
      </c>
      <c r="J74" s="66">
        <f>Saisie!V73</f>
        <v>0</v>
      </c>
      <c r="K74" s="66">
        <f>Saisie!W73</f>
        <v>0</v>
      </c>
    </row>
    <row r="75" spans="1:11" ht="12.75">
      <c r="A75" s="65"/>
      <c r="B75" s="66">
        <f>Saisie!A74</f>
      </c>
      <c r="C75" s="66">
        <f>Saisie!B74</f>
      </c>
      <c r="D75" s="67">
        <f>Saisie!C74</f>
        <v>0</v>
      </c>
      <c r="E75" s="67">
        <f>Saisie!E74</f>
      </c>
      <c r="F75" s="67">
        <f>Saisie!D74</f>
      </c>
      <c r="G75" s="66">
        <f>Saisie!S74</f>
        <v>0</v>
      </c>
      <c r="H75" s="66">
        <f>Saisie!T74</f>
        <v>0</v>
      </c>
      <c r="I75" s="84">
        <f>Saisie!U74</f>
        <v>0</v>
      </c>
      <c r="J75" s="66">
        <f>Saisie!V74</f>
        <v>0</v>
      </c>
      <c r="K75" s="66">
        <f>Saisie!W74</f>
        <v>0</v>
      </c>
    </row>
    <row r="76" spans="1:11" ht="12.75">
      <c r="A76" s="65"/>
      <c r="B76" s="66">
        <f>Saisie!A75</f>
      </c>
      <c r="C76" s="66">
        <f>Saisie!B75</f>
      </c>
      <c r="D76" s="67">
        <f>Saisie!C75</f>
        <v>0</v>
      </c>
      <c r="E76" s="67">
        <f>Saisie!E75</f>
      </c>
      <c r="F76" s="67">
        <f>Saisie!D75</f>
      </c>
      <c r="G76" s="66">
        <f>Saisie!S75</f>
        <v>0</v>
      </c>
      <c r="H76" s="66">
        <f>Saisie!T75</f>
        <v>0</v>
      </c>
      <c r="I76" s="84">
        <f>Saisie!U75</f>
        <v>0</v>
      </c>
      <c r="J76" s="66">
        <f>Saisie!V75</f>
        <v>0</v>
      </c>
      <c r="K76" s="66">
        <f>Saisie!W75</f>
        <v>0</v>
      </c>
    </row>
    <row r="77" spans="1:11" ht="12.75">
      <c r="A77" s="65"/>
      <c r="B77" s="66">
        <f>Saisie!A76</f>
      </c>
      <c r="C77" s="66">
        <f>Saisie!B76</f>
      </c>
      <c r="D77" s="67">
        <f>Saisie!C76</f>
        <v>0</v>
      </c>
      <c r="E77" s="67">
        <f>Saisie!E76</f>
      </c>
      <c r="F77" s="67">
        <f>Saisie!D76</f>
      </c>
      <c r="G77" s="66">
        <f>Saisie!S76</f>
        <v>0</v>
      </c>
      <c r="H77" s="66">
        <f>Saisie!T76</f>
        <v>0</v>
      </c>
      <c r="I77" s="84">
        <f>Saisie!U76</f>
        <v>0</v>
      </c>
      <c r="J77" s="66">
        <f>Saisie!V76</f>
        <v>0</v>
      </c>
      <c r="K77" s="66">
        <f>Saisie!W76</f>
        <v>0</v>
      </c>
    </row>
    <row r="78" spans="1:11" ht="12.75">
      <c r="A78" s="65"/>
      <c r="B78" s="66">
        <f>Saisie!A77</f>
      </c>
      <c r="C78" s="66">
        <f>Saisie!B77</f>
      </c>
      <c r="D78" s="67">
        <f>Saisie!C77</f>
        <v>0</v>
      </c>
      <c r="E78" s="67">
        <f>Saisie!E77</f>
      </c>
      <c r="F78" s="67">
        <f>Saisie!D77</f>
      </c>
      <c r="G78" s="66">
        <f>Saisie!S77</f>
        <v>0</v>
      </c>
      <c r="H78" s="66">
        <f>Saisie!T77</f>
        <v>0</v>
      </c>
      <c r="I78" s="84">
        <f>Saisie!U77</f>
        <v>0</v>
      </c>
      <c r="J78" s="66">
        <f>Saisie!V77</f>
        <v>0</v>
      </c>
      <c r="K78" s="66">
        <f>Saisie!W77</f>
        <v>0</v>
      </c>
    </row>
    <row r="79" spans="1:11" ht="12.75">
      <c r="A79" s="65"/>
      <c r="B79" s="66">
        <f>Saisie!A78</f>
      </c>
      <c r="C79" s="66">
        <f>Saisie!B78</f>
      </c>
      <c r="D79" s="67">
        <f>Saisie!C78</f>
        <v>0</v>
      </c>
      <c r="E79" s="67">
        <f>Saisie!E78</f>
      </c>
      <c r="F79" s="67">
        <f>Saisie!D78</f>
      </c>
      <c r="G79" s="66">
        <f>Saisie!S78</f>
        <v>0</v>
      </c>
      <c r="H79" s="66">
        <f>Saisie!T78</f>
        <v>0</v>
      </c>
      <c r="I79" s="84">
        <f>Saisie!U78</f>
        <v>0</v>
      </c>
      <c r="J79" s="66">
        <f>Saisie!V78</f>
        <v>0</v>
      </c>
      <c r="K79" s="66">
        <f>Saisie!W78</f>
        <v>0</v>
      </c>
    </row>
    <row r="80" spans="1:11" ht="12.75">
      <c r="A80" s="65"/>
      <c r="B80" s="66">
        <f>Saisie!A79</f>
      </c>
      <c r="C80" s="66">
        <f>Saisie!B79</f>
      </c>
      <c r="D80" s="67">
        <f>Saisie!C79</f>
        <v>0</v>
      </c>
      <c r="E80" s="67">
        <f>Saisie!E79</f>
      </c>
      <c r="F80" s="67">
        <f>Saisie!D79</f>
      </c>
      <c r="G80" s="66">
        <f>Saisie!S79</f>
        <v>0</v>
      </c>
      <c r="H80" s="66">
        <f>Saisie!T79</f>
        <v>0</v>
      </c>
      <c r="I80" s="84">
        <f>Saisie!U79</f>
        <v>0</v>
      </c>
      <c r="J80" s="66">
        <f>Saisie!V79</f>
        <v>0</v>
      </c>
      <c r="K80" s="66">
        <f>Saisie!W79</f>
        <v>0</v>
      </c>
    </row>
    <row r="81" spans="1:11" ht="12.75">
      <c r="A81" s="65"/>
      <c r="B81" s="66">
        <f>Saisie!A80</f>
      </c>
      <c r="C81" s="66">
        <f>Saisie!B80</f>
      </c>
      <c r="D81" s="67">
        <f>Saisie!C80</f>
        <v>0</v>
      </c>
      <c r="E81" s="67">
        <f>Saisie!E80</f>
      </c>
      <c r="F81" s="67">
        <f>Saisie!D80</f>
      </c>
      <c r="G81" s="66">
        <f>Saisie!S80</f>
        <v>0</v>
      </c>
      <c r="H81" s="66">
        <f>Saisie!T80</f>
        <v>0</v>
      </c>
      <c r="I81" s="84">
        <f>Saisie!U80</f>
        <v>0</v>
      </c>
      <c r="J81" s="66">
        <f>Saisie!V80</f>
        <v>0</v>
      </c>
      <c r="K81" s="66">
        <f>Saisie!W80</f>
        <v>0</v>
      </c>
    </row>
    <row r="82" spans="1:11" ht="12.75">
      <c r="A82" s="65"/>
      <c r="B82" s="66">
        <f>Saisie!A81</f>
      </c>
      <c r="C82" s="66">
        <f>Saisie!B81</f>
      </c>
      <c r="D82" s="67">
        <f>Saisie!C81</f>
        <v>0</v>
      </c>
      <c r="E82" s="67">
        <f>Saisie!E81</f>
      </c>
      <c r="F82" s="67">
        <f>Saisie!D81</f>
      </c>
      <c r="G82" s="66">
        <f>Saisie!S81</f>
        <v>0</v>
      </c>
      <c r="H82" s="66">
        <f>Saisie!T81</f>
        <v>0</v>
      </c>
      <c r="I82" s="84">
        <f>Saisie!U81</f>
        <v>0</v>
      </c>
      <c r="J82" s="66">
        <f>Saisie!V81</f>
        <v>0</v>
      </c>
      <c r="K82" s="66">
        <f>Saisie!W81</f>
        <v>0</v>
      </c>
    </row>
    <row r="83" spans="1:11" ht="12.75">
      <c r="A83" s="65"/>
      <c r="B83" s="66">
        <f>Saisie!A82</f>
      </c>
      <c r="C83" s="66">
        <f>Saisie!B82</f>
      </c>
      <c r="D83" s="67">
        <f>Saisie!C82</f>
        <v>0</v>
      </c>
      <c r="E83" s="67">
        <f>Saisie!E82</f>
      </c>
      <c r="F83" s="67">
        <f>Saisie!D82</f>
      </c>
      <c r="G83" s="66">
        <f>Saisie!S82</f>
        <v>0</v>
      </c>
      <c r="H83" s="66">
        <f>Saisie!T82</f>
        <v>0</v>
      </c>
      <c r="I83" s="84">
        <f>Saisie!U82</f>
        <v>0</v>
      </c>
      <c r="J83" s="66">
        <f>Saisie!V82</f>
        <v>0</v>
      </c>
      <c r="K83" s="66">
        <f>Saisie!W82</f>
        <v>0</v>
      </c>
    </row>
    <row r="84" spans="1:11" ht="12.75">
      <c r="A84" s="65"/>
      <c r="B84" s="66">
        <f>Saisie!A83</f>
      </c>
      <c r="C84" s="66">
        <f>Saisie!B83</f>
      </c>
      <c r="D84" s="67">
        <f>Saisie!C83</f>
        <v>0</v>
      </c>
      <c r="E84" s="67">
        <f>Saisie!E83</f>
      </c>
      <c r="F84" s="67">
        <f>Saisie!D83</f>
      </c>
      <c r="G84" s="66">
        <f>Saisie!S83</f>
        <v>0</v>
      </c>
      <c r="H84" s="66">
        <f>Saisie!T83</f>
        <v>0</v>
      </c>
      <c r="I84" s="84">
        <f>Saisie!U83</f>
        <v>0</v>
      </c>
      <c r="J84" s="66">
        <f>Saisie!V83</f>
        <v>0</v>
      </c>
      <c r="K84" s="66">
        <f>Saisie!W83</f>
        <v>0</v>
      </c>
    </row>
    <row r="85" spans="1:11" ht="12.75">
      <c r="A85" s="65"/>
      <c r="B85" s="66">
        <f>Saisie!A84</f>
      </c>
      <c r="C85" s="66">
        <f>Saisie!B84</f>
      </c>
      <c r="D85" s="67">
        <f>Saisie!C84</f>
        <v>0</v>
      </c>
      <c r="E85" s="67">
        <f>Saisie!E84</f>
      </c>
      <c r="F85" s="67">
        <f>Saisie!D84</f>
      </c>
      <c r="G85" s="66">
        <f>Saisie!S84</f>
        <v>0</v>
      </c>
      <c r="H85" s="66">
        <f>Saisie!T84</f>
        <v>0</v>
      </c>
      <c r="I85" s="84">
        <f>Saisie!U84</f>
        <v>0</v>
      </c>
      <c r="J85" s="66">
        <f>Saisie!V84</f>
        <v>0</v>
      </c>
      <c r="K85" s="66">
        <f>Saisie!W84</f>
        <v>0</v>
      </c>
    </row>
    <row r="86" spans="1:11" ht="12.75">
      <c r="A86" s="65"/>
      <c r="B86" s="66">
        <f>Saisie!A85</f>
      </c>
      <c r="C86" s="66">
        <f>Saisie!B85</f>
      </c>
      <c r="D86" s="67">
        <f>Saisie!C85</f>
        <v>0</v>
      </c>
      <c r="E86" s="67">
        <f>Saisie!E85</f>
      </c>
      <c r="F86" s="67">
        <f>Saisie!D85</f>
      </c>
      <c r="G86" s="66">
        <f>Saisie!S85</f>
        <v>0</v>
      </c>
      <c r="H86" s="66">
        <f>Saisie!T85</f>
        <v>0</v>
      </c>
      <c r="I86" s="84">
        <f>Saisie!U85</f>
        <v>0</v>
      </c>
      <c r="J86" s="66">
        <f>Saisie!V85</f>
        <v>0</v>
      </c>
      <c r="K86" s="66">
        <f>Saisie!W85</f>
        <v>0</v>
      </c>
    </row>
    <row r="87" spans="1:11" ht="12.75">
      <c r="A87" s="65"/>
      <c r="B87" s="66">
        <f>Saisie!A86</f>
      </c>
      <c r="C87" s="66">
        <f>Saisie!B86</f>
      </c>
      <c r="D87" s="67">
        <f>Saisie!C86</f>
        <v>0</v>
      </c>
      <c r="E87" s="67">
        <f>Saisie!E86</f>
      </c>
      <c r="F87" s="67">
        <f>Saisie!D86</f>
      </c>
      <c r="G87" s="66">
        <f>Saisie!S86</f>
        <v>0</v>
      </c>
      <c r="H87" s="66">
        <f>Saisie!T86</f>
        <v>0</v>
      </c>
      <c r="I87" s="84">
        <f>Saisie!U86</f>
        <v>0</v>
      </c>
      <c r="J87" s="66">
        <f>Saisie!V86</f>
        <v>0</v>
      </c>
      <c r="K87" s="66">
        <f>Saisie!W86</f>
        <v>0</v>
      </c>
    </row>
    <row r="88" spans="1:11" ht="12.75">
      <c r="A88" s="65"/>
      <c r="B88" s="66">
        <f>Saisie!A87</f>
      </c>
      <c r="C88" s="66">
        <f>Saisie!B87</f>
      </c>
      <c r="D88" s="67">
        <f>Saisie!C87</f>
        <v>0</v>
      </c>
      <c r="E88" s="67">
        <f>Saisie!E87</f>
      </c>
      <c r="F88" s="67">
        <f>Saisie!D87</f>
      </c>
      <c r="G88" s="66">
        <f>Saisie!S87</f>
        <v>0</v>
      </c>
      <c r="H88" s="66">
        <f>Saisie!T87</f>
        <v>0</v>
      </c>
      <c r="I88" s="84">
        <f>Saisie!U87</f>
        <v>0</v>
      </c>
      <c r="J88" s="66">
        <f>Saisie!V87</f>
        <v>0</v>
      </c>
      <c r="K88" s="66">
        <f>Saisie!W87</f>
        <v>0</v>
      </c>
    </row>
    <row r="89" spans="1:11" ht="12.75">
      <c r="A89" s="65"/>
      <c r="B89" s="66">
        <f>Saisie!A88</f>
      </c>
      <c r="C89" s="66">
        <f>Saisie!B88</f>
      </c>
      <c r="D89" s="67">
        <f>Saisie!C88</f>
        <v>0</v>
      </c>
      <c r="E89" s="67">
        <f>Saisie!E88</f>
      </c>
      <c r="F89" s="67">
        <f>Saisie!D88</f>
      </c>
      <c r="G89" s="66">
        <f>Saisie!S88</f>
        <v>0</v>
      </c>
      <c r="H89" s="66">
        <f>Saisie!T88</f>
        <v>0</v>
      </c>
      <c r="I89" s="84">
        <f>Saisie!U88</f>
        <v>0</v>
      </c>
      <c r="J89" s="66">
        <f>Saisie!V88</f>
        <v>0</v>
      </c>
      <c r="K89" s="66">
        <f>Saisie!W88</f>
        <v>0</v>
      </c>
    </row>
    <row r="90" spans="1:11" ht="12.75">
      <c r="A90" s="65"/>
      <c r="B90" s="66">
        <f>Saisie!A89</f>
      </c>
      <c r="C90" s="66">
        <f>Saisie!B89</f>
      </c>
      <c r="D90" s="67">
        <f>Saisie!C89</f>
        <v>0</v>
      </c>
      <c r="E90" s="67">
        <f>Saisie!E89</f>
      </c>
      <c r="F90" s="67">
        <f>Saisie!D89</f>
      </c>
      <c r="G90" s="66">
        <f>Saisie!S89</f>
        <v>0</v>
      </c>
      <c r="H90" s="66">
        <f>Saisie!T89</f>
        <v>0</v>
      </c>
      <c r="I90" s="84">
        <f>Saisie!U89</f>
        <v>0</v>
      </c>
      <c r="J90" s="66">
        <f>Saisie!V89</f>
        <v>0</v>
      </c>
      <c r="K90" s="66">
        <f>Saisie!W89</f>
        <v>0</v>
      </c>
    </row>
    <row r="91" spans="2:11" ht="12.75">
      <c r="B91" s="140"/>
      <c r="C91" s="140"/>
      <c r="D91" s="140"/>
      <c r="E91" s="140"/>
      <c r="F91" s="140"/>
      <c r="G91" s="140"/>
      <c r="H91" s="140"/>
      <c r="I91" s="140"/>
      <c r="J91" s="140"/>
      <c r="K91" s="140"/>
    </row>
    <row r="92" spans="2:11" ht="12.75">
      <c r="B92" s="140"/>
      <c r="C92" s="140"/>
      <c r="D92" s="140"/>
      <c r="E92" s="140"/>
      <c r="F92" s="140"/>
      <c r="G92" s="140"/>
      <c r="H92" s="140"/>
      <c r="I92" s="140"/>
      <c r="J92" s="140"/>
      <c r="K92" s="140"/>
    </row>
    <row r="93" spans="2:11" ht="12.75">
      <c r="B93" s="140"/>
      <c r="C93" s="140"/>
      <c r="D93" s="140"/>
      <c r="E93" s="140"/>
      <c r="F93" s="140"/>
      <c r="G93" s="140"/>
      <c r="H93" s="140"/>
      <c r="I93" s="140"/>
      <c r="J93" s="140"/>
      <c r="K93" s="140"/>
    </row>
    <row r="94" spans="2:11" ht="12.75">
      <c r="B94" s="140"/>
      <c r="C94" s="140"/>
      <c r="D94" s="140"/>
      <c r="E94" s="140"/>
      <c r="F94" s="140"/>
      <c r="G94" s="140"/>
      <c r="H94" s="140"/>
      <c r="I94" s="140"/>
      <c r="J94" s="140"/>
      <c r="K94" s="140"/>
    </row>
    <row r="95" spans="2:11" ht="12.75">
      <c r="B95" s="140"/>
      <c r="C95" s="140"/>
      <c r="D95" s="140"/>
      <c r="E95" s="140"/>
      <c r="F95" s="140"/>
      <c r="G95" s="140"/>
      <c r="H95" s="140"/>
      <c r="I95" s="140"/>
      <c r="J95" s="140"/>
      <c r="K95" s="140"/>
    </row>
    <row r="96" spans="2:11" ht="12.75">
      <c r="B96" s="140"/>
      <c r="C96" s="140"/>
      <c r="D96" s="140"/>
      <c r="E96" s="140"/>
      <c r="F96" s="140"/>
      <c r="G96" s="140"/>
      <c r="H96" s="140"/>
      <c r="I96" s="140"/>
      <c r="J96" s="140"/>
      <c r="K96" s="140"/>
    </row>
    <row r="97" spans="2:11" ht="12.75">
      <c r="B97" s="140"/>
      <c r="C97" s="140"/>
      <c r="D97" s="140"/>
      <c r="E97" s="140"/>
      <c r="F97" s="140"/>
      <c r="G97" s="140"/>
      <c r="H97" s="140"/>
      <c r="I97" s="140"/>
      <c r="J97" s="140"/>
      <c r="K97" s="140"/>
    </row>
    <row r="98" spans="2:11" ht="12.75">
      <c r="B98" s="140"/>
      <c r="C98" s="140"/>
      <c r="D98" s="140"/>
      <c r="E98" s="140"/>
      <c r="F98" s="140"/>
      <c r="G98" s="140"/>
      <c r="H98" s="140"/>
      <c r="I98" s="140"/>
      <c r="J98" s="140"/>
      <c r="K98" s="140"/>
    </row>
    <row r="99" spans="2:11" ht="12.75">
      <c r="B99" s="140"/>
      <c r="C99" s="140"/>
      <c r="D99" s="140"/>
      <c r="E99" s="140"/>
      <c r="F99" s="140"/>
      <c r="G99" s="140"/>
      <c r="H99" s="140"/>
      <c r="I99" s="140"/>
      <c r="J99" s="140"/>
      <c r="K99" s="140"/>
    </row>
    <row r="100" spans="2:11" ht="12.75">
      <c r="B100" s="140"/>
      <c r="C100" s="140"/>
      <c r="D100" s="140"/>
      <c r="E100" s="140"/>
      <c r="F100" s="140"/>
      <c r="G100" s="140"/>
      <c r="H100" s="140"/>
      <c r="I100" s="140"/>
      <c r="J100" s="140"/>
      <c r="K100" s="140"/>
    </row>
    <row r="101" spans="2:11" ht="12.75">
      <c r="B101" s="140"/>
      <c r="C101" s="140"/>
      <c r="D101" s="140"/>
      <c r="E101" s="140"/>
      <c r="F101" s="140"/>
      <c r="G101" s="140"/>
      <c r="H101" s="140"/>
      <c r="I101" s="140"/>
      <c r="J101" s="140"/>
      <c r="K101" s="140"/>
    </row>
    <row r="102" spans="2:11" ht="12.75">
      <c r="B102" s="140"/>
      <c r="C102" s="140"/>
      <c r="D102" s="140"/>
      <c r="E102" s="140"/>
      <c r="F102" s="140"/>
      <c r="G102" s="140"/>
      <c r="H102" s="140"/>
      <c r="I102" s="140"/>
      <c r="J102" s="140"/>
      <c r="K102" s="140"/>
    </row>
    <row r="103" spans="2:11" ht="12.75">
      <c r="B103" s="140"/>
      <c r="C103" s="140"/>
      <c r="D103" s="140"/>
      <c r="E103" s="140"/>
      <c r="F103" s="140"/>
      <c r="G103" s="140"/>
      <c r="H103" s="140"/>
      <c r="I103" s="140"/>
      <c r="J103" s="140"/>
      <c r="K103" s="140"/>
    </row>
    <row r="104" spans="2:11" ht="12.75">
      <c r="B104" s="140"/>
      <c r="C104" s="140"/>
      <c r="D104" s="140"/>
      <c r="E104" s="140"/>
      <c r="F104" s="140"/>
      <c r="G104" s="140"/>
      <c r="H104" s="140"/>
      <c r="I104" s="140"/>
      <c r="J104" s="140"/>
      <c r="K104" s="140"/>
    </row>
    <row r="105" spans="2:11" ht="12.75">
      <c r="B105" s="140"/>
      <c r="C105" s="140"/>
      <c r="D105" s="140"/>
      <c r="E105" s="140"/>
      <c r="F105" s="140"/>
      <c r="G105" s="140"/>
      <c r="H105" s="140"/>
      <c r="I105" s="140"/>
      <c r="J105" s="140"/>
      <c r="K105" s="140"/>
    </row>
    <row r="106" spans="2:11" ht="12.75">
      <c r="B106" s="140"/>
      <c r="C106" s="140"/>
      <c r="D106" s="140"/>
      <c r="E106" s="140"/>
      <c r="F106" s="140"/>
      <c r="G106" s="140"/>
      <c r="H106" s="140"/>
      <c r="I106" s="140"/>
      <c r="J106" s="140"/>
      <c r="K106" s="140"/>
    </row>
  </sheetData>
  <sheetProtection/>
  <mergeCells count="4">
    <mergeCell ref="A1:K1"/>
    <mergeCell ref="A2:K2"/>
    <mergeCell ref="A4:K4"/>
    <mergeCell ref="B6:C6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6">
    <tabColor indexed="10"/>
    <pageSetUpPr fitToPage="1"/>
  </sheetPr>
  <dimension ref="A2:V13"/>
  <sheetViews>
    <sheetView zoomScale="75" zoomScaleNormal="75" zoomScalePageLayoutView="0" workbookViewId="0" topLeftCell="A1">
      <selection activeCell="G6" sqref="G6"/>
    </sheetView>
  </sheetViews>
  <sheetFormatPr defaultColWidth="11.421875" defaultRowHeight="12.75"/>
  <cols>
    <col min="1" max="4" width="10.7109375" style="18" customWidth="1"/>
    <col min="5" max="5" width="11.421875" style="18" customWidth="1"/>
    <col min="6" max="6" width="3.28125" style="18" customWidth="1"/>
    <col min="7" max="12" width="10.7109375" style="18" customWidth="1"/>
    <col min="13" max="13" width="11.28125" style="18" customWidth="1"/>
    <col min="14" max="15" width="10.7109375" style="18" customWidth="1"/>
    <col min="16" max="16" width="12.7109375" style="18" customWidth="1"/>
    <col min="17" max="17" width="3.57421875" style="18" customWidth="1"/>
    <col min="18" max="18" width="13.57421875" style="18" customWidth="1"/>
    <col min="19" max="19" width="4.8515625" style="18" customWidth="1"/>
    <col min="20" max="16384" width="11.421875" style="18" customWidth="1"/>
  </cols>
  <sheetData>
    <row r="1" ht="1.5" customHeight="1" thickBot="1"/>
    <row r="2" spans="1:13" ht="45">
      <c r="A2" s="19" t="s">
        <v>31</v>
      </c>
      <c r="B2" s="53"/>
      <c r="C2" s="20"/>
      <c r="D2" s="20"/>
      <c r="E2" s="20"/>
      <c r="F2" s="20"/>
      <c r="G2" s="21"/>
      <c r="H2" s="22"/>
      <c r="I2" s="23"/>
      <c r="J2" s="11"/>
      <c r="K2" s="153"/>
      <c r="L2" s="154"/>
      <c r="M2" s="12"/>
    </row>
    <row r="3" spans="9:13" s="13" customFormat="1" ht="12.75">
      <c r="I3" s="14"/>
      <c r="J3" s="15"/>
      <c r="K3" s="155"/>
      <c r="L3" s="15"/>
      <c r="M3" s="24"/>
    </row>
    <row r="4" spans="1:13" ht="45.75" thickBot="1">
      <c r="A4" s="19" t="s">
        <v>32</v>
      </c>
      <c r="B4" s="51"/>
      <c r="C4" s="25"/>
      <c r="D4" s="25"/>
      <c r="E4" s="25"/>
      <c r="F4" s="25"/>
      <c r="G4" s="26"/>
      <c r="H4" s="22"/>
      <c r="I4" s="27"/>
      <c r="J4" s="28"/>
      <c r="K4" s="156"/>
      <c r="L4" s="157"/>
      <c r="M4" s="29"/>
    </row>
    <row r="5" s="30" customFormat="1" ht="13.5" customHeight="1"/>
    <row r="6" spans="1:7" s="30" customFormat="1" ht="45.75" customHeight="1">
      <c r="A6" s="31" t="s">
        <v>33</v>
      </c>
      <c r="B6" s="56"/>
      <c r="C6" s="58"/>
      <c r="D6" s="57"/>
      <c r="F6" s="47" t="s">
        <v>48</v>
      </c>
      <c r="G6" s="59">
        <v>0</v>
      </c>
    </row>
    <row r="7" spans="1:11" s="30" customFormat="1" ht="28.5" customHeight="1" thickBot="1">
      <c r="A7" s="206" t="s">
        <v>12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</row>
    <row r="8" spans="1:14" s="37" customFormat="1" ht="46.5" customHeight="1" thickBot="1">
      <c r="A8" s="33" t="s">
        <v>34</v>
      </c>
      <c r="B8" s="34"/>
      <c r="C8" s="34"/>
      <c r="D8" s="35" t="s">
        <v>35</v>
      </c>
      <c r="E8" s="173"/>
      <c r="F8" s="36"/>
      <c r="G8" s="33" t="s">
        <v>36</v>
      </c>
      <c r="H8" s="34"/>
      <c r="I8" s="34"/>
      <c r="J8" s="35" t="s">
        <v>35</v>
      </c>
      <c r="K8" s="173"/>
      <c r="M8" s="38"/>
      <c r="N8" s="38"/>
    </row>
    <row r="9" spans="1:14" s="42" customFormat="1" ht="13.5" thickBot="1">
      <c r="A9" s="39" t="s">
        <v>37</v>
      </c>
      <c r="B9" s="39" t="s">
        <v>38</v>
      </c>
      <c r="C9" s="39" t="s">
        <v>39</v>
      </c>
      <c r="D9" s="39" t="s">
        <v>249</v>
      </c>
      <c r="E9" s="40" t="s">
        <v>10</v>
      </c>
      <c r="F9" s="41"/>
      <c r="G9" s="39" t="s">
        <v>37</v>
      </c>
      <c r="H9" s="39" t="s">
        <v>38</v>
      </c>
      <c r="I9" s="39" t="s">
        <v>39</v>
      </c>
      <c r="J9" s="39" t="s">
        <v>249</v>
      </c>
      <c r="K9" s="40" t="s">
        <v>10</v>
      </c>
      <c r="N9" s="41"/>
    </row>
    <row r="10" spans="1:14" s="32" customFormat="1" ht="45.75" thickBot="1">
      <c r="A10" s="52"/>
      <c r="B10" s="52"/>
      <c r="C10" s="52"/>
      <c r="D10" s="52"/>
      <c r="E10" s="44">
        <f>IF(ISBLANK(A10),"",SUM(A10:D10))</f>
      </c>
      <c r="F10" s="45"/>
      <c r="G10" s="43"/>
      <c r="H10" s="43"/>
      <c r="I10" s="43"/>
      <c r="J10" s="43"/>
      <c r="K10" s="44">
        <f>IF(ISBLANK(G10),"",SUM(G10:J10))</f>
      </c>
      <c r="M10" s="46" t="s">
        <v>47</v>
      </c>
      <c r="N10" s="45"/>
    </row>
    <row r="11" spans="1:14" s="49" customFormat="1" ht="45.75" thickBot="1">
      <c r="A11" s="47" t="s">
        <v>13</v>
      </c>
      <c r="B11" s="48">
        <f>IF(ISBLANK(B10),"",A10+B10)</f>
      </c>
      <c r="C11" s="48">
        <f>IF(ISBLANK(C10),"",C10+B11)</f>
      </c>
      <c r="D11" s="208">
        <f>IF(ISBLANK(D10),"",D10+C11)</f>
      </c>
      <c r="E11" s="209"/>
      <c r="H11" s="48">
        <f>IF(ISBLANK(H10),"",H10+G17)</f>
      </c>
      <c r="I11" s="48">
        <f>IF(ISBLANK(I10),"",I10+H11)</f>
      </c>
      <c r="J11" s="208">
        <f>IF(ISBLANK(J10),"",J10+I11)</f>
      </c>
      <c r="K11" s="209" t="e">
        <f>IF(ISBLANK(K10),"",K10+J11)</f>
        <v>#VALUE!</v>
      </c>
      <c r="M11" s="50"/>
      <c r="N11" s="45"/>
    </row>
    <row r="13" spans="1:22" ht="60">
      <c r="A13" s="148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64"/>
      <c r="R13" s="64"/>
      <c r="S13" s="64"/>
      <c r="T13" s="64"/>
      <c r="U13" s="64"/>
      <c r="V13" s="64"/>
    </row>
  </sheetData>
  <sheetProtection selectLockedCells="1"/>
  <mergeCells count="3">
    <mergeCell ref="A7:K7"/>
    <mergeCell ref="D11:E11"/>
    <mergeCell ref="J11:K11"/>
  </mergeCells>
  <conditionalFormatting sqref="H11">
    <cfRule type="cellIs" priority="5" dxfId="0" operator="between" stopIfTrue="1">
      <formula>1200</formula>
      <formula>1800</formula>
    </cfRule>
  </conditionalFormatting>
  <conditionalFormatting sqref="A10:D10 G10:J10">
    <cfRule type="cellIs" priority="1" dxfId="0" operator="between" stopIfTrue="1">
      <formula>200</formula>
      <formula>300</formula>
    </cfRule>
  </conditionalFormatting>
  <conditionalFormatting sqref="B11">
    <cfRule type="cellIs" priority="2" dxfId="0" operator="between" stopIfTrue="1">
      <formula>400</formula>
      <formula>600</formula>
    </cfRule>
  </conditionalFormatting>
  <conditionalFormatting sqref="C11">
    <cfRule type="cellIs" priority="3" dxfId="0" operator="between" stopIfTrue="1">
      <formula>600</formula>
      <formula>900</formula>
    </cfRule>
  </conditionalFormatting>
  <conditionalFormatting sqref="D11:E11">
    <cfRule type="cellIs" priority="4" dxfId="0" operator="between" stopIfTrue="1">
      <formula>800</formula>
      <formula>1200</formula>
    </cfRule>
  </conditionalFormatting>
  <conditionalFormatting sqref="I11">
    <cfRule type="cellIs" priority="6" dxfId="0" operator="between" stopIfTrue="1">
      <formula>1400</formula>
      <formula>2100</formula>
    </cfRule>
  </conditionalFormatting>
  <conditionalFormatting sqref="J11:K11">
    <cfRule type="cellIs" priority="7" dxfId="0" operator="between" stopIfTrue="1">
      <formula>1600</formula>
      <formula>2400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5"/>
  <dimension ref="A1:F34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12.7109375" style="0" bestFit="1" customWidth="1"/>
    <col min="2" max="2" width="3.28125" style="0" bestFit="1" customWidth="1"/>
    <col min="3" max="3" width="2.28125" style="0" bestFit="1" customWidth="1"/>
    <col min="4" max="4" width="22.28125" style="0" bestFit="1" customWidth="1"/>
    <col min="8" max="8" width="3.28125" style="0" bestFit="1" customWidth="1"/>
    <col min="9" max="9" width="2.28125" style="0" bestFit="1" customWidth="1"/>
    <col min="10" max="10" width="20.421875" style="0" bestFit="1" customWidth="1"/>
  </cols>
  <sheetData>
    <row r="1" spans="1:4" ht="22.5" customHeight="1">
      <c r="A1" s="151" t="s">
        <v>232</v>
      </c>
      <c r="D1" s="150" t="s">
        <v>264</v>
      </c>
    </row>
    <row r="2" spans="5:6" ht="12.75">
      <c r="E2" s="146" t="s">
        <v>34</v>
      </c>
      <c r="F2" s="146" t="s">
        <v>36</v>
      </c>
    </row>
    <row r="3" spans="2:6" ht="18">
      <c r="B3" s="158"/>
      <c r="C3" s="158"/>
      <c r="D3" s="158"/>
      <c r="E3" s="159"/>
      <c r="F3" s="159"/>
    </row>
    <row r="4" spans="2:6" ht="18">
      <c r="B4" s="158"/>
      <c r="C4" s="158"/>
      <c r="D4" s="158"/>
      <c r="E4" s="159"/>
      <c r="F4" s="159"/>
    </row>
    <row r="5" spans="2:6" ht="18">
      <c r="B5" s="158"/>
      <c r="C5" s="158"/>
      <c r="D5" s="158"/>
      <c r="E5" s="159"/>
      <c r="F5" s="159"/>
    </row>
    <row r="6" spans="2:6" ht="18">
      <c r="B6" s="158"/>
      <c r="C6" s="158"/>
      <c r="D6" s="158"/>
      <c r="E6" s="159"/>
      <c r="F6" s="159"/>
    </row>
    <row r="7" spans="2:6" ht="18">
      <c r="B7" s="165"/>
      <c r="C7" s="165"/>
      <c r="D7" s="165"/>
      <c r="E7" s="170"/>
      <c r="F7" s="161"/>
    </row>
    <row r="8" spans="2:6" ht="18">
      <c r="B8" s="165"/>
      <c r="C8" s="165"/>
      <c r="D8" s="165"/>
      <c r="E8" s="170"/>
      <c r="F8" s="161"/>
    </row>
    <row r="9" spans="2:6" ht="18">
      <c r="B9" s="165"/>
      <c r="C9" s="165"/>
      <c r="D9" s="165"/>
      <c r="E9" s="170"/>
      <c r="F9" s="161"/>
    </row>
    <row r="10" spans="2:6" ht="18">
      <c r="B10" s="165"/>
      <c r="C10" s="165"/>
      <c r="D10" s="165"/>
      <c r="E10" s="170"/>
      <c r="F10" s="161"/>
    </row>
    <row r="11" spans="2:6" ht="18">
      <c r="B11" s="166"/>
      <c r="C11" s="166"/>
      <c r="D11" s="166"/>
      <c r="E11" s="171"/>
      <c r="F11" s="162"/>
    </row>
    <row r="12" spans="2:6" ht="18">
      <c r="B12" s="166"/>
      <c r="C12" s="166"/>
      <c r="D12" s="166"/>
      <c r="E12" s="171"/>
      <c r="F12" s="162"/>
    </row>
    <row r="13" spans="2:6" ht="18">
      <c r="B13" s="167"/>
      <c r="C13" s="167"/>
      <c r="D13" s="167"/>
      <c r="E13" s="163"/>
      <c r="F13" s="163"/>
    </row>
    <row r="14" spans="2:6" ht="18">
      <c r="B14" s="167"/>
      <c r="C14" s="167"/>
      <c r="D14" s="167"/>
      <c r="E14" s="163"/>
      <c r="F14" s="163"/>
    </row>
    <row r="15" spans="2:6" ht="18">
      <c r="B15" s="167"/>
      <c r="C15" s="167"/>
      <c r="D15" s="167"/>
      <c r="E15" s="163"/>
      <c r="F15" s="163"/>
    </row>
    <row r="16" spans="2:6" ht="18">
      <c r="B16" s="167"/>
      <c r="C16" s="167"/>
      <c r="D16" s="167"/>
      <c r="E16" s="163"/>
      <c r="F16" s="163"/>
    </row>
    <row r="17" spans="2:6" ht="18">
      <c r="B17" s="167"/>
      <c r="C17" s="167"/>
      <c r="D17" s="167"/>
      <c r="E17" s="163"/>
      <c r="F17" s="163"/>
    </row>
    <row r="18" spans="2:6" ht="18">
      <c r="B18" s="167"/>
      <c r="C18" s="167"/>
      <c r="D18" s="167"/>
      <c r="E18" s="163"/>
      <c r="F18" s="163"/>
    </row>
    <row r="19" spans="2:6" ht="18">
      <c r="B19" s="167"/>
      <c r="C19" s="167"/>
      <c r="D19" s="167"/>
      <c r="E19" s="163"/>
      <c r="F19" s="163"/>
    </row>
    <row r="20" spans="2:6" ht="18">
      <c r="B20" s="168"/>
      <c r="C20" s="168"/>
      <c r="D20" s="168"/>
      <c r="E20" s="172"/>
      <c r="F20" s="164"/>
    </row>
    <row r="21" spans="2:6" ht="18">
      <c r="B21" s="168"/>
      <c r="C21" s="168"/>
      <c r="D21" s="168"/>
      <c r="E21" s="172"/>
      <c r="F21" s="164"/>
    </row>
    <row r="22" spans="2:6" ht="18">
      <c r="B22" s="168"/>
      <c r="C22" s="168"/>
      <c r="D22" s="168"/>
      <c r="E22" s="172"/>
      <c r="F22" s="164"/>
    </row>
    <row r="23" spans="2:6" ht="18">
      <c r="B23" s="168"/>
      <c r="C23" s="168"/>
      <c r="D23" s="168"/>
      <c r="E23" s="172"/>
      <c r="F23" s="164"/>
    </row>
    <row r="24" spans="2:6" ht="18">
      <c r="B24" s="169"/>
      <c r="C24" s="169"/>
      <c r="D24" s="169"/>
      <c r="E24" s="160"/>
      <c r="F24" s="160"/>
    </row>
    <row r="25" spans="2:6" ht="18">
      <c r="B25" s="169"/>
      <c r="C25" s="169"/>
      <c r="D25" s="169"/>
      <c r="E25" s="160"/>
      <c r="F25" s="160"/>
    </row>
    <row r="26" spans="2:6" ht="18">
      <c r="B26" s="169"/>
      <c r="C26" s="169"/>
      <c r="D26" s="169"/>
      <c r="E26" s="160"/>
      <c r="F26" s="160"/>
    </row>
    <row r="27" spans="2:6" ht="18">
      <c r="B27" s="169"/>
      <c r="C27" s="169"/>
      <c r="D27" s="169"/>
      <c r="E27" s="160"/>
      <c r="F27" s="160"/>
    </row>
    <row r="28" spans="2:6" ht="18">
      <c r="B28" s="169"/>
      <c r="C28" s="169"/>
      <c r="D28" s="169"/>
      <c r="E28" s="160"/>
      <c r="F28" s="160"/>
    </row>
    <row r="29" spans="2:6" ht="18">
      <c r="B29" s="169"/>
      <c r="C29" s="169"/>
      <c r="D29" s="169"/>
      <c r="E29" s="160"/>
      <c r="F29" s="160"/>
    </row>
    <row r="30" spans="2:6" ht="18">
      <c r="B30" s="169"/>
      <c r="C30" s="169"/>
      <c r="D30" s="169"/>
      <c r="E30" s="160"/>
      <c r="F30" s="160"/>
    </row>
    <row r="31" spans="1:6" ht="18">
      <c r="A31" s="149"/>
      <c r="B31" s="169"/>
      <c r="C31" s="169"/>
      <c r="D31" s="169"/>
      <c r="E31" s="160"/>
      <c r="F31" s="160"/>
    </row>
    <row r="32" spans="2:6" ht="18">
      <c r="B32" s="169"/>
      <c r="C32" s="169"/>
      <c r="D32" s="169"/>
      <c r="E32" s="160"/>
      <c r="F32" s="160"/>
    </row>
    <row r="33" spans="2:6" ht="18">
      <c r="B33" s="169"/>
      <c r="C33" s="169"/>
      <c r="D33" s="169"/>
      <c r="E33" s="160"/>
      <c r="F33" s="160"/>
    </row>
    <row r="34" spans="2:6" ht="18">
      <c r="B34" s="169"/>
      <c r="C34" s="169"/>
      <c r="D34" s="169"/>
      <c r="E34" s="160"/>
      <c r="F34" s="160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AREVA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maumont</dc:creator>
  <cp:keywords/>
  <dc:description/>
  <cp:lastModifiedBy>Utilisateur</cp:lastModifiedBy>
  <cp:lastPrinted>2016-04-19T08:59:33Z</cp:lastPrinted>
  <dcterms:created xsi:type="dcterms:W3CDTF">2009-03-11T08:33:05Z</dcterms:created>
  <dcterms:modified xsi:type="dcterms:W3CDTF">2018-10-28T20:40:38Z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1312885214</vt:i4>
  </property>
  <property fmtid="{D5CDD505-2E9C-101B-9397-08002B2CF9AE}" pid="3" name="_EmailSubject">
    <vt:lpwstr>NORMANDIE SUD: Départementaux Vétérans</vt:lpwstr>
  </property>
  <property fmtid="{D5CDD505-2E9C-101B-9397-08002B2CF9AE}" pid="4" name="_AuthorEmail">
    <vt:lpwstr>bernard-levesque@orange.fr</vt:lpwstr>
  </property>
  <property fmtid="{D5CDD505-2E9C-101B-9397-08002B2CF9AE}" pid="5" name="_AuthorEmailDisplayName">
    <vt:lpwstr>Bernard Levesque</vt:lpwstr>
  </property>
  <property fmtid="{D5CDD505-2E9C-101B-9397-08002B2CF9AE}" pid="6" name="_PreviousAdHocReviewCycleID">
    <vt:i4>502634120</vt:i4>
  </property>
</Properties>
</file>