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80" windowWidth="15480" windowHeight="4380" activeTab="2"/>
  </bookViews>
  <sheets>
    <sheet name="Régional" sheetId="1" r:id="rId1"/>
    <sheet name="Saisie" sheetId="2" r:id="rId2"/>
    <sheet name="Classement" sheetId="3" r:id="rId3"/>
    <sheet name="Piste" sheetId="4" state="hidden" r:id="rId4"/>
    <sheet name="Feuil1" sheetId="5" r:id="rId5"/>
    <sheet name="Divers" sheetId="6" state="hidden" r:id="rId6"/>
  </sheets>
  <externalReferences>
    <externalReference r:id="rId9"/>
  </externalReferences>
  <definedNames>
    <definedName name="_xlnm._FilterDatabase" localSheetId="0" hidden="1">'Régional'!$A$2:$Y$345</definedName>
    <definedName name="Classement_alpha">[1]!Classement_alpha</definedName>
    <definedName name="Classement_ind">[1]!Classement_ind</definedName>
  </definedNames>
  <calcPr fullCalcOnLoad="1"/>
</workbook>
</file>

<file path=xl/sharedStrings.xml><?xml version="1.0" encoding="utf-8"?>
<sst xmlns="http://schemas.openxmlformats.org/spreadsheetml/2006/main" count="3521" uniqueCount="940">
  <si>
    <t>MERCIER Axelle</t>
  </si>
  <si>
    <t>METTE Théophile</t>
  </si>
  <si>
    <t>MOISY Jean-Paul</t>
  </si>
  <si>
    <t>MOULIN Jimmy</t>
  </si>
  <si>
    <t>REGGI Philippe</t>
  </si>
  <si>
    <t>SABA Franco</t>
  </si>
  <si>
    <t>SEVERIN David</t>
  </si>
  <si>
    <t>VAQUEZ Jonas</t>
  </si>
  <si>
    <t>PALMER Wanda</t>
  </si>
  <si>
    <t>POUSSE Sébastien</t>
  </si>
  <si>
    <t>PROFICHET Michèle</t>
  </si>
  <si>
    <t>REEVES Rodney</t>
  </si>
  <si>
    <t>REGGI Florence</t>
  </si>
  <si>
    <t>RIMBAUD François</t>
  </si>
  <si>
    <t>ROUCH Michel</t>
  </si>
  <si>
    <t>RUELLE Xavier</t>
  </si>
  <si>
    <t>SAVANCHOMKEO Anousay</t>
  </si>
  <si>
    <t>SIMON Michel</t>
  </si>
  <si>
    <t>SORET Lou-Ann</t>
  </si>
  <si>
    <t>SORET Mathéo</t>
  </si>
  <si>
    <t>SUARD Jean</t>
  </si>
  <si>
    <t>TRUDELLE Louisette</t>
  </si>
  <si>
    <t>VILLEDIEU Valentin</t>
  </si>
  <si>
    <t>YONNET Daniel</t>
  </si>
  <si>
    <t>Nom/prénom</t>
  </si>
  <si>
    <t>ligne 1</t>
  </si>
  <si>
    <t>ligne 2</t>
  </si>
  <si>
    <t>ligne 3</t>
  </si>
  <si>
    <t>ligne 4</t>
  </si>
  <si>
    <t>ligne 5</t>
  </si>
  <si>
    <t>ligne 6</t>
  </si>
  <si>
    <t>N° licence</t>
  </si>
  <si>
    <t>Moyenne</t>
  </si>
  <si>
    <t>Equipe</t>
  </si>
  <si>
    <t>dep</t>
  </si>
  <si>
    <t>num</t>
  </si>
  <si>
    <t>S</t>
  </si>
  <si>
    <t>Cat</t>
  </si>
  <si>
    <t>P</t>
  </si>
  <si>
    <t>M</t>
  </si>
  <si>
    <t>cee</t>
  </si>
  <si>
    <t>Nom et Prénom</t>
  </si>
  <si>
    <t>Moy</t>
  </si>
  <si>
    <t>Hand</t>
  </si>
  <si>
    <t>Club</t>
  </si>
  <si>
    <t>14</t>
  </si>
  <si>
    <t>H</t>
  </si>
  <si>
    <t>SE</t>
  </si>
  <si>
    <t/>
  </si>
  <si>
    <t>50</t>
  </si>
  <si>
    <t>ALTHOFFER Pascal</t>
  </si>
  <si>
    <t>BOWLING CLUB CHERBOURG</t>
  </si>
  <si>
    <t>V1</t>
  </si>
  <si>
    <t>61</t>
  </si>
  <si>
    <t>FLERS BOWLING IMPACT</t>
  </si>
  <si>
    <t>15</t>
  </si>
  <si>
    <t>V2</t>
  </si>
  <si>
    <t>AUBERT Bernard</t>
  </si>
  <si>
    <t>F</t>
  </si>
  <si>
    <t>AUGER Madeleine</t>
  </si>
  <si>
    <t>AUMONT Martial</t>
  </si>
  <si>
    <t>PATRONAGE LAÏQUE ARGENTAN</t>
  </si>
  <si>
    <t>91</t>
  </si>
  <si>
    <t>V3</t>
  </si>
  <si>
    <t>BJ</t>
  </si>
  <si>
    <t>ECOLE DE BOWLING DE CHERBOURG</t>
  </si>
  <si>
    <t>16</t>
  </si>
  <si>
    <t>BESNIER Frédéric</t>
  </si>
  <si>
    <t>BONNAVENTURE Philippe</t>
  </si>
  <si>
    <t>BOWLING CLUB DE L'AIGLE</t>
  </si>
  <si>
    <t>BOUVAINE Jacques</t>
  </si>
  <si>
    <t>MI</t>
  </si>
  <si>
    <t>BOUVAINE Pierre</t>
  </si>
  <si>
    <t>BREMOND Françoise</t>
  </si>
  <si>
    <t>BREMOND Michel</t>
  </si>
  <si>
    <t>CA</t>
  </si>
  <si>
    <t>ECOLE DE BOWLING D'ARGENTAN</t>
  </si>
  <si>
    <t>CALLO Jean-Claude</t>
  </si>
  <si>
    <t>11</t>
  </si>
  <si>
    <t>CALLO Myriam</t>
  </si>
  <si>
    <t>LES LEOPARDS CAEN-NORMANDIE</t>
  </si>
  <si>
    <t>CANTEUX Andrée</t>
  </si>
  <si>
    <t>BAD BOYS SAINT-LO</t>
  </si>
  <si>
    <t>CATHERINE Christophe</t>
  </si>
  <si>
    <t>CHANTELOUP Christophe</t>
  </si>
  <si>
    <t>94</t>
  </si>
  <si>
    <t>10</t>
  </si>
  <si>
    <t>CHUQUET Guy</t>
  </si>
  <si>
    <t>CLAVIER Françoise</t>
  </si>
  <si>
    <t>89</t>
  </si>
  <si>
    <t>DE SMET Christiane</t>
  </si>
  <si>
    <t>96</t>
  </si>
  <si>
    <t>85</t>
  </si>
  <si>
    <t>DELAFOSSE Florian</t>
  </si>
  <si>
    <t>DELAFOSSE Nicolas</t>
  </si>
  <si>
    <t>12</t>
  </si>
  <si>
    <t>DUFOUR Marcel</t>
  </si>
  <si>
    <t>DUTHEIL Claudine</t>
  </si>
  <si>
    <t>DUVAL Patrick</t>
  </si>
  <si>
    <t>ENGUEHARD Nathalie</t>
  </si>
  <si>
    <t>ETIENNE Eric</t>
  </si>
  <si>
    <t>87</t>
  </si>
  <si>
    <t>FOUIN Marie-Claude</t>
  </si>
  <si>
    <t>FOULON Pascal</t>
  </si>
  <si>
    <t>GADAIS Alain</t>
  </si>
  <si>
    <t>GADAIS Catherine</t>
  </si>
  <si>
    <t>GARCON Pascal</t>
  </si>
  <si>
    <t>GICQUEL Marc</t>
  </si>
  <si>
    <t>GRESSELIN Cyrille</t>
  </si>
  <si>
    <t>GUERREY Daniel</t>
  </si>
  <si>
    <t>GUERREY Marie France</t>
  </si>
  <si>
    <t>HORION François</t>
  </si>
  <si>
    <t>JOUBERT Pierre Philippe</t>
  </si>
  <si>
    <t>LE BREUT Elisabeth</t>
  </si>
  <si>
    <t>LE BREUT Thierry</t>
  </si>
  <si>
    <t>LE TERRIER Guillaume</t>
  </si>
  <si>
    <t>LECARPENTIER Denis</t>
  </si>
  <si>
    <t>LECONTE Christophe</t>
  </si>
  <si>
    <t>LEFILLATRE Denis</t>
  </si>
  <si>
    <t>LEGENDRE Sabrina</t>
  </si>
  <si>
    <t>LEGRAS Jérôme</t>
  </si>
  <si>
    <t>LEGUILLIER Patricia</t>
  </si>
  <si>
    <t>LELERRE Daniel</t>
  </si>
  <si>
    <t>LEMAZURIER Annie</t>
  </si>
  <si>
    <t>LEMOIGNE Christian</t>
  </si>
  <si>
    <t>LEROY Didier</t>
  </si>
  <si>
    <t>LESNE Erick</t>
  </si>
  <si>
    <t>LETHEUX Roselyne</t>
  </si>
  <si>
    <t>LEVEAU Patrick</t>
  </si>
  <si>
    <t>LEVESQUE Bernard</t>
  </si>
  <si>
    <t>MARCHAND Philippe</t>
  </si>
  <si>
    <t>MARTIN Michel</t>
  </si>
  <si>
    <t>MENNELET Benoit</t>
  </si>
  <si>
    <t>MESNIER Françoise</t>
  </si>
  <si>
    <t>MESNIL Bernard</t>
  </si>
  <si>
    <t>MESNIL Mauricette</t>
  </si>
  <si>
    <t>MEUNIER Meagan</t>
  </si>
  <si>
    <t>MOLLE Claudine</t>
  </si>
  <si>
    <t>MOREL Patricia</t>
  </si>
  <si>
    <t>NAGA Fabrice</t>
  </si>
  <si>
    <t>78</t>
  </si>
  <si>
    <t>NIOBEY Hubert</t>
  </si>
  <si>
    <t>NOURY Jocelyne</t>
  </si>
  <si>
    <t>NOURY Michel</t>
  </si>
  <si>
    <t>PELOQUIN Loic</t>
  </si>
  <si>
    <t>PLOMION Babeth</t>
  </si>
  <si>
    <t>PLOMION Christian</t>
  </si>
  <si>
    <t>POTEL Hervé</t>
  </si>
  <si>
    <t>POUSSE Pascal</t>
  </si>
  <si>
    <t>PRUNIER Eric</t>
  </si>
  <si>
    <t>PRUNIER Laure</t>
  </si>
  <si>
    <t>E</t>
  </si>
  <si>
    <t>REAULT Yannick</t>
  </si>
  <si>
    <t>RIGOULOT Stéphane</t>
  </si>
  <si>
    <t>RODRIGUES Jean</t>
  </si>
  <si>
    <t>ROUXEL David</t>
  </si>
  <si>
    <t>ROUZIC Dominique</t>
  </si>
  <si>
    <t>RUDEL Marcel</t>
  </si>
  <si>
    <t>RUISSEL Amandine</t>
  </si>
  <si>
    <t>RUISSEL Christèle</t>
  </si>
  <si>
    <t>RUISSEL Didier</t>
  </si>
  <si>
    <t>SADOT Daniel</t>
  </si>
  <si>
    <t>SEVIN Christophe</t>
  </si>
  <si>
    <t>SIONVILLE Philippe</t>
  </si>
  <si>
    <t>VAIDIS Henri</t>
  </si>
  <si>
    <t>VIVIEN Joël</t>
  </si>
  <si>
    <t>Nom equipe</t>
  </si>
  <si>
    <t>Clt</t>
  </si>
  <si>
    <t>Série 1</t>
  </si>
  <si>
    <t>Piste</t>
  </si>
  <si>
    <t>Série 2</t>
  </si>
  <si>
    <t>Partie 1</t>
  </si>
  <si>
    <t>Partie 2</t>
  </si>
  <si>
    <t>Partie 3</t>
  </si>
  <si>
    <t>Total</t>
  </si>
  <si>
    <t>Cumul</t>
  </si>
  <si>
    <t>Equipe :</t>
  </si>
  <si>
    <t>Nom/Prénom</t>
  </si>
  <si>
    <t>98</t>
  </si>
  <si>
    <t>93</t>
  </si>
  <si>
    <t>88</t>
  </si>
  <si>
    <t>DUVAL Guillaume</t>
  </si>
  <si>
    <t>KORECKI Ladislas</t>
  </si>
  <si>
    <t>LEPAGE Hubert</t>
  </si>
  <si>
    <t>Nb Lig</t>
  </si>
  <si>
    <t>Ligne</t>
  </si>
  <si>
    <t>AMBROIS Laurent</t>
  </si>
  <si>
    <t>79</t>
  </si>
  <si>
    <t>86</t>
  </si>
  <si>
    <t>BARROSO Christian</t>
  </si>
  <si>
    <t>DRAGON BOWL BAYEUX</t>
  </si>
  <si>
    <t>BOURDON Enzo</t>
  </si>
  <si>
    <t>EAGLES BOWLING VIRE</t>
  </si>
  <si>
    <t>CHARRON Dominique</t>
  </si>
  <si>
    <t>99</t>
  </si>
  <si>
    <t>DESPRES Amélie</t>
  </si>
  <si>
    <t>LE TERRIER Isabelle</t>
  </si>
  <si>
    <t>LEPARQUIER Didier</t>
  </si>
  <si>
    <t>MAGNIN Eric</t>
  </si>
  <si>
    <t>MERCIER Régine</t>
  </si>
  <si>
    <t>METIVIER Chantal</t>
  </si>
  <si>
    <t>METIVIER Virginie</t>
  </si>
  <si>
    <t>MOREL Anne Gaelle</t>
  </si>
  <si>
    <t>NAVARRETE Jean-Marc</t>
  </si>
  <si>
    <t>PERRIERE Clément</t>
  </si>
  <si>
    <t>PERRIERE Jean-Christophe</t>
  </si>
  <si>
    <t>POUSSE Véronique</t>
  </si>
  <si>
    <t>TAPIN Michel</t>
  </si>
  <si>
    <r>
      <t xml:space="preserve">Région :  </t>
    </r>
    <r>
      <rPr>
        <b/>
        <sz val="16"/>
        <rFont val="Times New Roman"/>
        <family val="1"/>
      </rPr>
      <t>Basse Normandie</t>
    </r>
  </si>
  <si>
    <t>N° Licence</t>
  </si>
  <si>
    <t>LELIEVRE Dominique</t>
  </si>
  <si>
    <t>Hdcp</t>
  </si>
  <si>
    <t>Total Hdcp</t>
  </si>
  <si>
    <t>LR</t>
  </si>
  <si>
    <t>An</t>
  </si>
  <si>
    <t>Licence</t>
  </si>
  <si>
    <t>T/L</t>
  </si>
  <si>
    <t>QT</t>
  </si>
  <si>
    <t>LT</t>
  </si>
  <si>
    <t>MT</t>
  </si>
  <si>
    <t>QL</t>
  </si>
  <si>
    <t>LL</t>
  </si>
  <si>
    <t>ML</t>
  </si>
  <si>
    <t>QC</t>
  </si>
  <si>
    <t>LC</t>
  </si>
  <si>
    <t>MC</t>
  </si>
  <si>
    <t>13</t>
  </si>
  <si>
    <t>ABADIE Laurent</t>
  </si>
  <si>
    <t>ECOLE DE BOWLING DE SAINT LO</t>
  </si>
  <si>
    <t>ANDRE Jean-Pierre</t>
  </si>
  <si>
    <t>BARADU Clément</t>
  </si>
  <si>
    <t>BASLE Pascal</t>
  </si>
  <si>
    <t>BLANCHARD Stéphane</t>
  </si>
  <si>
    <t>BOUCRET Guy</t>
  </si>
  <si>
    <t>BOUCRET Romain</t>
  </si>
  <si>
    <t>BUSNOULT Célia</t>
  </si>
  <si>
    <t>CANTEUX Thierry</t>
  </si>
  <si>
    <t>CHAPE Jérôme</t>
  </si>
  <si>
    <t>CHEVALIER Louis</t>
  </si>
  <si>
    <t>COOPER Jeffrey-Robert</t>
  </si>
  <si>
    <t>DEGEL Jacqueline</t>
  </si>
  <si>
    <t>DELAUNAY Fabrice</t>
  </si>
  <si>
    <t>DELESTRE Lionel</t>
  </si>
  <si>
    <t>DEMARLE Guy</t>
  </si>
  <si>
    <t>DERAMBURE Bernard</t>
  </si>
  <si>
    <t>DESPRES Amandine</t>
  </si>
  <si>
    <t>DESPRES Grégoire</t>
  </si>
  <si>
    <t>92</t>
  </si>
  <si>
    <t>GADAIS Lucie</t>
  </si>
  <si>
    <t>GANNE Gilles</t>
  </si>
  <si>
    <t>HAMON Chantal</t>
  </si>
  <si>
    <t>INTELISANO Stéphane</t>
  </si>
  <si>
    <t>LEBARBIER Léo</t>
  </si>
  <si>
    <t>LECARPENTIER Nathan</t>
  </si>
  <si>
    <t>LECARPENTIER Régis</t>
  </si>
  <si>
    <t>LECOMTE Laurent</t>
  </si>
  <si>
    <t>LEGUERRIER Mathias</t>
  </si>
  <si>
    <t>LELERRE Catherine</t>
  </si>
  <si>
    <t>LELERRE Françoise</t>
  </si>
  <si>
    <t>LEMERAY Matteo</t>
  </si>
  <si>
    <t>LEMIERE Laurie</t>
  </si>
  <si>
    <t>LUBIN Alain</t>
  </si>
  <si>
    <t>MAINCENT Fabien</t>
  </si>
  <si>
    <t>MAINCENT Sylvie</t>
  </si>
  <si>
    <t>MAINCENT Thomas</t>
  </si>
  <si>
    <t>MALLARD Sylvie</t>
  </si>
  <si>
    <t>MOISY Catherine</t>
  </si>
  <si>
    <t>MYSOET Laurent</t>
  </si>
  <si>
    <t>NATIVELLE Jean-Claude</t>
  </si>
  <si>
    <t>PERRIERE Jean</t>
  </si>
  <si>
    <t>Challenge Fédéral</t>
  </si>
  <si>
    <t>Moy Scr.</t>
  </si>
  <si>
    <t>Moy. Hcp</t>
  </si>
  <si>
    <t>ligne 7</t>
  </si>
  <si>
    <t>ligne 8</t>
  </si>
  <si>
    <t>ligne 9</t>
  </si>
  <si>
    <t>13 104924</t>
  </si>
  <si>
    <t>GOODEY Verna-Lesley</t>
  </si>
  <si>
    <t>HUET Karine</t>
  </si>
  <si>
    <t>JOSSET Pierre</t>
  </si>
  <si>
    <t>KAISER Laurent</t>
  </si>
  <si>
    <t>LAROQUE Elisabeth</t>
  </si>
  <si>
    <t>AMEYE Bertrand</t>
  </si>
  <si>
    <t>PO</t>
  </si>
  <si>
    <t>BARADU Sarah</t>
  </si>
  <si>
    <t>BENOIST Denis</t>
  </si>
  <si>
    <t>BENOIST Valentin</t>
  </si>
  <si>
    <t>BIGOT Eric</t>
  </si>
  <si>
    <t>BUSNOULT Sandrine</t>
  </si>
  <si>
    <t>CAILLY Christine</t>
  </si>
  <si>
    <t>CANU Didier</t>
  </si>
  <si>
    <t>CARU Gaëtan</t>
  </si>
  <si>
    <t>CARU-COUBRUN Anne</t>
  </si>
  <si>
    <t>CHEDOT Viviane</t>
  </si>
  <si>
    <t>CORDIER Laurette</t>
  </si>
  <si>
    <t>CULLERON Noémie</t>
  </si>
  <si>
    <t>GILLE Jean-Luc</t>
  </si>
  <si>
    <t>GUIRIEC Jérémy</t>
  </si>
  <si>
    <t>HENRY Georges</t>
  </si>
  <si>
    <t>JOUIN Stéphane</t>
  </si>
  <si>
    <t>LAGREVE Yann</t>
  </si>
  <si>
    <t>LECORDIER Emmanuel</t>
  </si>
  <si>
    <t>LEDANOIS Nathalie</t>
  </si>
  <si>
    <t>LELIEVRE Grégory</t>
  </si>
  <si>
    <t>LEPRINCE Christine</t>
  </si>
  <si>
    <t>MARIE Stéphane</t>
  </si>
  <si>
    <t>0104179</t>
  </si>
  <si>
    <t>05</t>
  </si>
  <si>
    <t>0090024</t>
  </si>
  <si>
    <t>01</t>
  </si>
  <si>
    <t>0061952</t>
  </si>
  <si>
    <t>0105981</t>
  </si>
  <si>
    <t>09</t>
  </si>
  <si>
    <t>0100756</t>
  </si>
  <si>
    <t>ANFRAY Anthony</t>
  </si>
  <si>
    <t>0108166</t>
  </si>
  <si>
    <t>ASSELIN Line</t>
  </si>
  <si>
    <t>0002220</t>
  </si>
  <si>
    <t>08</t>
  </si>
  <si>
    <t>0061458</t>
  </si>
  <si>
    <t>0105130</t>
  </si>
  <si>
    <t>0106320</t>
  </si>
  <si>
    <t>0072536</t>
  </si>
  <si>
    <t>02</t>
  </si>
  <si>
    <t>0063393</t>
  </si>
  <si>
    <t>0106537</t>
  </si>
  <si>
    <t>0106538</t>
  </si>
  <si>
    <t>0108162</t>
  </si>
  <si>
    <t>BENOIT Jérôme</t>
  </si>
  <si>
    <t>0095910</t>
  </si>
  <si>
    <t>0106481</t>
  </si>
  <si>
    <t>0100758</t>
  </si>
  <si>
    <t>0064647</t>
  </si>
  <si>
    <t>0100759</t>
  </si>
  <si>
    <t>0100753</t>
  </si>
  <si>
    <t>0107721</t>
  </si>
  <si>
    <t>BOUILLON Amélie</t>
  </si>
  <si>
    <t>0089135</t>
  </si>
  <si>
    <t>0099570</t>
  </si>
  <si>
    <t>0040265</t>
  </si>
  <si>
    <t>07</t>
  </si>
  <si>
    <t>0094440</t>
  </si>
  <si>
    <t>0107442</t>
  </si>
  <si>
    <t>BREHIER Julien</t>
  </si>
  <si>
    <t>0097588</t>
  </si>
  <si>
    <t>0097589</t>
  </si>
  <si>
    <t>0104424</t>
  </si>
  <si>
    <t>0106046</t>
  </si>
  <si>
    <t>0106919</t>
  </si>
  <si>
    <t>0061038</t>
  </si>
  <si>
    <t>0070542</t>
  </si>
  <si>
    <t>0017371</t>
  </si>
  <si>
    <t>0000508</t>
  </si>
  <si>
    <t>0107103</t>
  </si>
  <si>
    <t>0107288</t>
  </si>
  <si>
    <t>CARIOU Thierry</t>
  </si>
  <si>
    <t>0105324</t>
  </si>
  <si>
    <t>0104421</t>
  </si>
  <si>
    <t>0056770</t>
  </si>
  <si>
    <t>0061634</t>
  </si>
  <si>
    <t>0104690</t>
  </si>
  <si>
    <t>00</t>
  </si>
  <si>
    <t>0107878</t>
  </si>
  <si>
    <t>CHARBAUT Eddy</t>
  </si>
  <si>
    <t>0027559</t>
  </si>
  <si>
    <t>CHARBIDES Christian</t>
  </si>
  <si>
    <t>0027560</t>
  </si>
  <si>
    <t>CHARBIDES Isabelle</t>
  </si>
  <si>
    <t>0099568</t>
  </si>
  <si>
    <t>0106048</t>
  </si>
  <si>
    <t>0099023</t>
  </si>
  <si>
    <t>06</t>
  </si>
  <si>
    <t>0092129</t>
  </si>
  <si>
    <t>0090149</t>
  </si>
  <si>
    <t>0101869</t>
  </si>
  <si>
    <t>0089759</t>
  </si>
  <si>
    <t>0106475</t>
  </si>
  <si>
    <t>0060515</t>
  </si>
  <si>
    <t>0103656</t>
  </si>
  <si>
    <t>0090148</t>
  </si>
  <si>
    <t>0060872</t>
  </si>
  <si>
    <t>0104693</t>
  </si>
  <si>
    <t>0063683</t>
  </si>
  <si>
    <t>0103869</t>
  </si>
  <si>
    <t>0032111</t>
  </si>
  <si>
    <t>0065510</t>
  </si>
  <si>
    <t>DERSEL Liliane</t>
  </si>
  <si>
    <t>0067990</t>
  </si>
  <si>
    <t>DERSEL Michel</t>
  </si>
  <si>
    <t>0102921</t>
  </si>
  <si>
    <t>0099983</t>
  </si>
  <si>
    <t>0101479</t>
  </si>
  <si>
    <t>0001278</t>
  </si>
  <si>
    <t>0063344</t>
  </si>
  <si>
    <t>0042093</t>
  </si>
  <si>
    <t>DUTHEIL Jean-Yves</t>
  </si>
  <si>
    <t>0098997</t>
  </si>
  <si>
    <t>0098273</t>
  </si>
  <si>
    <t>0098199</t>
  </si>
  <si>
    <t>0064649</t>
  </si>
  <si>
    <t>0058092</t>
  </si>
  <si>
    <t>0098594</t>
  </si>
  <si>
    <t>0042627</t>
  </si>
  <si>
    <t>0045336</t>
  </si>
  <si>
    <t>0105123</t>
  </si>
  <si>
    <t>0075885</t>
  </si>
  <si>
    <t>03</t>
  </si>
  <si>
    <t>0064927</t>
  </si>
  <si>
    <t>0091422</t>
  </si>
  <si>
    <t>GENEST Thomas</t>
  </si>
  <si>
    <t>0065499</t>
  </si>
  <si>
    <t>0105568</t>
  </si>
  <si>
    <t>0108342</t>
  </si>
  <si>
    <t>GOUREMAN Dylan</t>
  </si>
  <si>
    <t>0047411</t>
  </si>
  <si>
    <t>0094986</t>
  </si>
  <si>
    <t>0094987</t>
  </si>
  <si>
    <t>0098200</t>
  </si>
  <si>
    <t>0108165</t>
  </si>
  <si>
    <t>HAMARD Fanny</t>
  </si>
  <si>
    <t>0105116</t>
  </si>
  <si>
    <t>0091036</t>
  </si>
  <si>
    <t>0064676</t>
  </si>
  <si>
    <t>0107289</t>
  </si>
  <si>
    <t>0105716</t>
  </si>
  <si>
    <t>0101870</t>
  </si>
  <si>
    <t>0035798</t>
  </si>
  <si>
    <t>0056469</t>
  </si>
  <si>
    <t>0106663</t>
  </si>
  <si>
    <t>0105570</t>
  </si>
  <si>
    <t>0098909</t>
  </si>
  <si>
    <t>0060602</t>
  </si>
  <si>
    <t>04</t>
  </si>
  <si>
    <t>0104181</t>
  </si>
  <si>
    <t>LANGLOIS-BERTHELOT Cécile</t>
  </si>
  <si>
    <t>0105577</t>
  </si>
  <si>
    <t>0063488</t>
  </si>
  <si>
    <t>0063489</t>
  </si>
  <si>
    <t>0095299</t>
  </si>
  <si>
    <t>LE GRIVES Jean-Baptiste</t>
  </si>
  <si>
    <t>0108298</t>
  </si>
  <si>
    <t>LE MOËL Jean-Claude</t>
  </si>
  <si>
    <t>0089246</t>
  </si>
  <si>
    <t>0099376</t>
  </si>
  <si>
    <t>0105132</t>
  </si>
  <si>
    <t>0107726</t>
  </si>
  <si>
    <t>LEBOUC Maxime</t>
  </si>
  <si>
    <t>0020867</t>
  </si>
  <si>
    <t>0104441</t>
  </si>
  <si>
    <t>0104442</t>
  </si>
  <si>
    <t>LECERF Jean-Luc</t>
  </si>
  <si>
    <t>0100533</t>
  </si>
  <si>
    <t>0060350</t>
  </si>
  <si>
    <t>0106653</t>
  </si>
  <si>
    <t>0107104</t>
  </si>
  <si>
    <t>0061385</t>
  </si>
  <si>
    <t>0091893</t>
  </si>
  <si>
    <t>0108299</t>
  </si>
  <si>
    <t>LEGOUIX Steven</t>
  </si>
  <si>
    <t>0094040</t>
  </si>
  <si>
    <t>0103638</t>
  </si>
  <si>
    <t>0086154</t>
  </si>
  <si>
    <t>0104413</t>
  </si>
  <si>
    <t>0061953</t>
  </si>
  <si>
    <t>0104414</t>
  </si>
  <si>
    <t>0015402</t>
  </si>
  <si>
    <t>0106047</t>
  </si>
  <si>
    <t>0090150</t>
  </si>
  <si>
    <t>0103037</t>
  </si>
  <si>
    <t>0103801</t>
  </si>
  <si>
    <t>0098268</t>
  </si>
  <si>
    <t>0107723</t>
  </si>
  <si>
    <t>LEONARD Corentin</t>
  </si>
  <si>
    <t>0090151</t>
  </si>
  <si>
    <t>0069894</t>
  </si>
  <si>
    <t>0061459</t>
  </si>
  <si>
    <t>LEPARQUIER Pierre</t>
  </si>
  <si>
    <t>0061387</t>
  </si>
  <si>
    <t>0064274</t>
  </si>
  <si>
    <t>0073496</t>
  </si>
  <si>
    <t>0060201</t>
  </si>
  <si>
    <t>0063342</t>
  </si>
  <si>
    <t>0028259</t>
  </si>
  <si>
    <t>0103186</t>
  </si>
  <si>
    <t>0108300</t>
  </si>
  <si>
    <t>MAGNIN Alain</t>
  </si>
  <si>
    <t>0099576</t>
  </si>
  <si>
    <t>0103039</t>
  </si>
  <si>
    <t>0104443</t>
  </si>
  <si>
    <t>0103040</t>
  </si>
  <si>
    <t>0105373</t>
  </si>
  <si>
    <t>0056804</t>
  </si>
  <si>
    <t>0106921</t>
  </si>
  <si>
    <t>0083760</t>
  </si>
  <si>
    <t>0063963</t>
  </si>
  <si>
    <t>MATHURIN Elodie</t>
  </si>
  <si>
    <t>0053080</t>
  </si>
  <si>
    <t>0106486</t>
  </si>
  <si>
    <t>0096722</t>
  </si>
  <si>
    <t>0064175</t>
  </si>
  <si>
    <t>0061778</t>
  </si>
  <si>
    <t>0061779</t>
  </si>
  <si>
    <t>0099377</t>
  </si>
  <si>
    <t>0099378</t>
  </si>
  <si>
    <t>0106439</t>
  </si>
  <si>
    <t>0097487</t>
  </si>
  <si>
    <t>0104086</t>
  </si>
  <si>
    <t>0106648</t>
  </si>
  <si>
    <t>0063424</t>
  </si>
  <si>
    <t>0103804</t>
  </si>
  <si>
    <t>MONTREIL Loïc</t>
  </si>
  <si>
    <t>0107724</t>
  </si>
  <si>
    <t>MOREAU Anaïs</t>
  </si>
  <si>
    <t>0100223</t>
  </si>
  <si>
    <t>0098206</t>
  </si>
  <si>
    <t>0106318</t>
  </si>
  <si>
    <t>0102313</t>
  </si>
  <si>
    <t>0061042</t>
  </si>
  <si>
    <t>0107980</t>
  </si>
  <si>
    <t>NARDI COLOME Serge</t>
  </si>
  <si>
    <t>0103349</t>
  </si>
  <si>
    <t>0071397</t>
  </si>
  <si>
    <t>0092174</t>
  </si>
  <si>
    <t>0061048</t>
  </si>
  <si>
    <t>0046291</t>
  </si>
  <si>
    <t>0108370</t>
  </si>
  <si>
    <t>NOYER Patrice</t>
  </si>
  <si>
    <t>0108163</t>
  </si>
  <si>
    <t>OLIVEIRA David</t>
  </si>
  <si>
    <t>0105685</t>
  </si>
  <si>
    <t>0099486</t>
  </si>
  <si>
    <t>0101423</t>
  </si>
  <si>
    <t>0099487</t>
  </si>
  <si>
    <t>0025087</t>
  </si>
  <si>
    <t>0041915</t>
  </si>
  <si>
    <t>0093425</t>
  </si>
  <si>
    <t>0065218</t>
  </si>
  <si>
    <t>0101481</t>
  </si>
  <si>
    <t>0065219</t>
  </si>
  <si>
    <t>0103899</t>
  </si>
  <si>
    <t>0058886</t>
  </si>
  <si>
    <t>0086271</t>
  </si>
  <si>
    <t>0089240</t>
  </si>
  <si>
    <t>PRUNIER Lucas</t>
  </si>
  <si>
    <t>0061768</t>
  </si>
  <si>
    <t>0102916</t>
  </si>
  <si>
    <t>0101567</t>
  </si>
  <si>
    <t>0101568</t>
  </si>
  <si>
    <t>0012910</t>
  </si>
  <si>
    <t>RICHART Claude</t>
  </si>
  <si>
    <t>0099569</t>
  </si>
  <si>
    <t>RIDOUX Frédéric</t>
  </si>
  <si>
    <t>0098275</t>
  </si>
  <si>
    <t>0102122</t>
  </si>
  <si>
    <t>0061046</t>
  </si>
  <si>
    <t>0103862</t>
  </si>
  <si>
    <t>0093421</t>
  </si>
  <si>
    <t>0060200</t>
  </si>
  <si>
    <t>0088658</t>
  </si>
  <si>
    <t>0101482</t>
  </si>
  <si>
    <t>0098207</t>
  </si>
  <si>
    <t>0098208</t>
  </si>
  <si>
    <t>0095557</t>
  </si>
  <si>
    <t>0061869</t>
  </si>
  <si>
    <t>0090495</t>
  </si>
  <si>
    <t>0102960</t>
  </si>
  <si>
    <t>0106029</t>
  </si>
  <si>
    <t>0061455</t>
  </si>
  <si>
    <t>0093424</t>
  </si>
  <si>
    <t>SEYLLER Tony</t>
  </si>
  <si>
    <t>0102915</t>
  </si>
  <si>
    <t>0088092</t>
  </si>
  <si>
    <t>0105141</t>
  </si>
  <si>
    <t>0105142</t>
  </si>
  <si>
    <t>0103643</t>
  </si>
  <si>
    <t>0099412</t>
  </si>
  <si>
    <t>0061777</t>
  </si>
  <si>
    <t>0065220</t>
  </si>
  <si>
    <t>0106441</t>
  </si>
  <si>
    <t>0108468</t>
  </si>
  <si>
    <t>VAUTIER-GAUMIN Maxime</t>
  </si>
  <si>
    <t>0104924</t>
  </si>
  <si>
    <t>0095902</t>
  </si>
  <si>
    <t>0102927</t>
  </si>
  <si>
    <t>Joueur</t>
  </si>
  <si>
    <t>0106045</t>
  </si>
  <si>
    <t>ABADIE-GUILLOT Isabelle</t>
  </si>
  <si>
    <t>BENOIT Nathalie</t>
  </si>
  <si>
    <t>0093642</t>
  </si>
  <si>
    <t>BROSSARD Gilbert</t>
  </si>
  <si>
    <t>0109596</t>
  </si>
  <si>
    <t>CARU Gabin</t>
  </si>
  <si>
    <t>0109001</t>
  </si>
  <si>
    <t>CORNANGUER-DEVISE Eulalie</t>
  </si>
  <si>
    <t>0109242</t>
  </si>
  <si>
    <t>CRISTEL Eric</t>
  </si>
  <si>
    <t>0108723</t>
  </si>
  <si>
    <t>DRIEU Stéphanie</t>
  </si>
  <si>
    <t>0110041</t>
  </si>
  <si>
    <t>FAUTRAT Stéphane</t>
  </si>
  <si>
    <t>0109217</t>
  </si>
  <si>
    <t>FOUCHER Marie-Christine</t>
  </si>
  <si>
    <t>0110178</t>
  </si>
  <si>
    <t>LAMADE Jean-Marie</t>
  </si>
  <si>
    <t>0108742</t>
  </si>
  <si>
    <t>METTE Léonore</t>
  </si>
  <si>
    <t>0110323</t>
  </si>
  <si>
    <t>NAGA Gaëtan</t>
  </si>
  <si>
    <t>THOUROUDE Sandrine</t>
  </si>
  <si>
    <t>0109053</t>
  </si>
  <si>
    <t>VINDARD Gilbert</t>
  </si>
  <si>
    <t>17</t>
  </si>
  <si>
    <t>0112766</t>
  </si>
  <si>
    <t>ALLEAUME Thierry</t>
  </si>
  <si>
    <t>0112917</t>
  </si>
  <si>
    <t>BAKER Harry</t>
  </si>
  <si>
    <t>VIKINGS CALVADOS</t>
  </si>
  <si>
    <t>0110708</t>
  </si>
  <si>
    <t>CHARBAUT Dominique</t>
  </si>
  <si>
    <t>0112277</t>
  </si>
  <si>
    <t>CUISINIER Cynthia</t>
  </si>
  <si>
    <t>0112635</t>
  </si>
  <si>
    <t>DARDENNE Thierry</t>
  </si>
  <si>
    <t>0097443</t>
  </si>
  <si>
    <t>DE JESUS DIT GOMES Nicolas</t>
  </si>
  <si>
    <t>0111732</t>
  </si>
  <si>
    <t>DELABRIERE François</t>
  </si>
  <si>
    <t>0111905</t>
  </si>
  <si>
    <t>DUCHESNE Martin</t>
  </si>
  <si>
    <t>0034616</t>
  </si>
  <si>
    <t>DUFOUR Didier</t>
  </si>
  <si>
    <t>0112075</t>
  </si>
  <si>
    <t>FERT Edgar</t>
  </si>
  <si>
    <t>0105541</t>
  </si>
  <si>
    <t>GERMAIN Arnaud</t>
  </si>
  <si>
    <t>0112715</t>
  </si>
  <si>
    <t>GUERIN Annick</t>
  </si>
  <si>
    <t>0112714</t>
  </si>
  <si>
    <t>GUERIN Jean-Pierre</t>
  </si>
  <si>
    <t>0006530</t>
  </si>
  <si>
    <t>I</t>
  </si>
  <si>
    <t>GUILLOUF Patrice</t>
  </si>
  <si>
    <t>BOWLING DE CAEN MONDEVILLE</t>
  </si>
  <si>
    <t>0007604</t>
  </si>
  <si>
    <t>HOUY Thierry</t>
  </si>
  <si>
    <t>0111770</t>
  </si>
  <si>
    <t>KELLER Antonin</t>
  </si>
  <si>
    <t>LAHAYE Jonathan</t>
  </si>
  <si>
    <t>0111907</t>
  </si>
  <si>
    <t>LE GALL Servane</t>
  </si>
  <si>
    <t>0109783</t>
  </si>
  <si>
    <t>LE MOEL Adrian</t>
  </si>
  <si>
    <t>0112668</t>
  </si>
  <si>
    <t>LECOUTOUR Enzo</t>
  </si>
  <si>
    <t>0064439</t>
  </si>
  <si>
    <t>LEPROULT Emmanuel</t>
  </si>
  <si>
    <t>0112649</t>
  </si>
  <si>
    <t>LEVESQUE Jeremy</t>
  </si>
  <si>
    <t>0111362</t>
  </si>
  <si>
    <t>MAINCENT Dominique</t>
  </si>
  <si>
    <t>0111904</t>
  </si>
  <si>
    <t>MARGUERY Lou-Nha</t>
  </si>
  <si>
    <t>0112640</t>
  </si>
  <si>
    <t>MARIE Florian</t>
  </si>
  <si>
    <t>0058577</t>
  </si>
  <si>
    <t>0112641</t>
  </si>
  <si>
    <t>MELLAL Samir</t>
  </si>
  <si>
    <t>0101850</t>
  </si>
  <si>
    <t>MOUETTE Amalric</t>
  </si>
  <si>
    <t>0111667</t>
  </si>
  <si>
    <t>NAGA Yoann</t>
  </si>
  <si>
    <t>0111548</t>
  </si>
  <si>
    <t>PENLOUP Gérard</t>
  </si>
  <si>
    <t>0111882</t>
  </si>
  <si>
    <t>PERRIN Victor</t>
  </si>
  <si>
    <t>0111771</t>
  </si>
  <si>
    <t>PISSIS Elliot</t>
  </si>
  <si>
    <t>0111639</t>
  </si>
  <si>
    <t>PRUNOT Dominique</t>
  </si>
  <si>
    <t>0053375</t>
  </si>
  <si>
    <t>QUIGNON Xavier</t>
  </si>
  <si>
    <t>0091087</t>
  </si>
  <si>
    <t>SAVANCHOMKEO Khanxay</t>
  </si>
  <si>
    <t>Tour 1 : 9H00</t>
  </si>
  <si>
    <t>Tour 2 : 13h00</t>
  </si>
  <si>
    <t>93 71397</t>
  </si>
  <si>
    <t>2 63489</t>
  </si>
  <si>
    <t>2 63488</t>
  </si>
  <si>
    <t>Dragon 1</t>
  </si>
  <si>
    <t>7 93642</t>
  </si>
  <si>
    <t>Dragon/Vikings</t>
  </si>
  <si>
    <t>5 90149</t>
  </si>
  <si>
    <t>86 47411</t>
  </si>
  <si>
    <t>10 100753</t>
  </si>
  <si>
    <t>Bad Boys/BCC</t>
  </si>
  <si>
    <t>94 75885</t>
  </si>
  <si>
    <t>15 108166</t>
  </si>
  <si>
    <t>85 20867</t>
  </si>
  <si>
    <t>Bad Boys 1</t>
  </si>
  <si>
    <t>13 104693</t>
  </si>
  <si>
    <t>Bad Boys 2</t>
  </si>
  <si>
    <t>12 104443</t>
  </si>
  <si>
    <t>Ecole St-Lô 1</t>
  </si>
  <si>
    <t>Ecole St-Lô 2</t>
  </si>
  <si>
    <t>Eagles 2</t>
  </si>
  <si>
    <t>13 105324</t>
  </si>
  <si>
    <t>Eagles 1</t>
  </si>
  <si>
    <t>13 105541</t>
  </si>
  <si>
    <t>2 63344</t>
  </si>
  <si>
    <t>Vikings 2</t>
  </si>
  <si>
    <t>93 70542</t>
  </si>
  <si>
    <t>98 61458</t>
  </si>
  <si>
    <t>Vikings 1</t>
  </si>
  <si>
    <t>FBI 1</t>
  </si>
  <si>
    <t>8 95557</t>
  </si>
  <si>
    <t>FBI 2</t>
  </si>
  <si>
    <t>10 99487</t>
  </si>
  <si>
    <t>13 105716</t>
  </si>
  <si>
    <t>10 99486</t>
  </si>
  <si>
    <t>PLA 3</t>
  </si>
  <si>
    <t>15 108165</t>
  </si>
  <si>
    <t>13 105142</t>
  </si>
  <si>
    <t>FBI 4</t>
  </si>
  <si>
    <t>87 34616</t>
  </si>
  <si>
    <t>85 25087</t>
  </si>
  <si>
    <t>3 12910</t>
  </si>
  <si>
    <t>PLA 2</t>
  </si>
  <si>
    <t>PLA 1</t>
  </si>
  <si>
    <t>14 106439</t>
  </si>
  <si>
    <t>BCC/Ecole St-Lô</t>
  </si>
  <si>
    <t>99 61778</t>
  </si>
  <si>
    <t>99 61779</t>
  </si>
  <si>
    <t>98 61046</t>
  </si>
  <si>
    <t>BC Cherbourg 4</t>
  </si>
  <si>
    <t>BCC/Bad Boys</t>
  </si>
  <si>
    <t>16 109242</t>
  </si>
  <si>
    <t>0 60515</t>
  </si>
  <si>
    <t>16 110323</t>
  </si>
  <si>
    <t>BC Cherbourg 6</t>
  </si>
  <si>
    <t>BC Cherbourg 1</t>
  </si>
  <si>
    <t>11 102960</t>
  </si>
  <si>
    <t>5 89759</t>
  </si>
  <si>
    <t>Finale : 17h00</t>
  </si>
  <si>
    <t>5 90148</t>
  </si>
  <si>
    <t>14 106653</t>
  </si>
  <si>
    <t>Bad Boys 3</t>
  </si>
  <si>
    <t>BC L'Aigle</t>
  </si>
  <si>
    <t>12 104421</t>
  </si>
  <si>
    <t>12 103040</t>
  </si>
  <si>
    <t>2 64647</t>
  </si>
  <si>
    <t>15 108162</t>
  </si>
  <si>
    <t>17 111732</t>
  </si>
  <si>
    <t>Qualifiés</t>
  </si>
  <si>
    <t>NOR</t>
  </si>
  <si>
    <t>18</t>
  </si>
  <si>
    <t>0113439</t>
  </si>
  <si>
    <t>JU</t>
  </si>
  <si>
    <t>AMARE Tanguy</t>
  </si>
  <si>
    <t>0113922</t>
  </si>
  <si>
    <t>AMINI Tamim</t>
  </si>
  <si>
    <t>0113808</t>
  </si>
  <si>
    <t>BAUDOT Bruno</t>
  </si>
  <si>
    <t>0113807</t>
  </si>
  <si>
    <t>BAUDOT Estelle</t>
  </si>
  <si>
    <t>0096890</t>
  </si>
  <si>
    <t>BONNOUVRIER Jean-Marc</t>
  </si>
  <si>
    <t>0114116</t>
  </si>
  <si>
    <t>BONNOUVRIER Valentin</t>
  </si>
  <si>
    <t>0114119</t>
  </si>
  <si>
    <t>BOUET Bruno</t>
  </si>
  <si>
    <t>0104435</t>
  </si>
  <si>
    <t>BOURGES Martine</t>
  </si>
  <si>
    <t>0100224</t>
  </si>
  <si>
    <t>BOXSTAEL Johan</t>
  </si>
  <si>
    <t>0113803</t>
  </si>
  <si>
    <t>BRANGER Jean-Michel</t>
  </si>
  <si>
    <t>0114511</t>
  </si>
  <si>
    <t>BRISARD Enora</t>
  </si>
  <si>
    <t>0113598</t>
  </si>
  <si>
    <t>CLOUET Wilfried</t>
  </si>
  <si>
    <t>0083145</t>
  </si>
  <si>
    <t>COGAN Typhaine</t>
  </si>
  <si>
    <t>0012755</t>
  </si>
  <si>
    <t>DUFOUR Françoise</t>
  </si>
  <si>
    <t>0113921</t>
  </si>
  <si>
    <t>DURIEZ Souleyman</t>
  </si>
  <si>
    <t>0012129</t>
  </si>
  <si>
    <t>DUVAL Yannick</t>
  </si>
  <si>
    <t>0114262</t>
  </si>
  <si>
    <t>FAGNEN Jonathan</t>
  </si>
  <si>
    <t>0114263</t>
  </si>
  <si>
    <t>FAGNEN Lenny</t>
  </si>
  <si>
    <t>0113597</t>
  </si>
  <si>
    <t>GANGNEUX-YNESTA Melina</t>
  </si>
  <si>
    <t>0114264</t>
  </si>
  <si>
    <t>GAUDICHE Tom</t>
  </si>
  <si>
    <t>0112207</t>
  </si>
  <si>
    <t>GEORGES Gérard</t>
  </si>
  <si>
    <t>0104437</t>
  </si>
  <si>
    <t>GOSSELIN Michèle</t>
  </si>
  <si>
    <t>0113805</t>
  </si>
  <si>
    <t>GOSSELIN Nicole</t>
  </si>
  <si>
    <t>0113433</t>
  </si>
  <si>
    <t>GUIHENEUC Johan</t>
  </si>
  <si>
    <t>0102310</t>
  </si>
  <si>
    <t>GULER Fikri</t>
  </si>
  <si>
    <t>0113557</t>
  </si>
  <si>
    <t>HEBERT Mathis</t>
  </si>
  <si>
    <t>0114120</t>
  </si>
  <si>
    <t>HOORELBEKE Laurent</t>
  </si>
  <si>
    <t>0113710</t>
  </si>
  <si>
    <t>HUBERT-LE VEZOUET Julie</t>
  </si>
  <si>
    <t>0113804</t>
  </si>
  <si>
    <t>JACQUELIN Sébastien</t>
  </si>
  <si>
    <t>0113706</t>
  </si>
  <si>
    <t>JEANNE Bernard</t>
  </si>
  <si>
    <t>0033191</t>
  </si>
  <si>
    <t>JEGOU Patrick</t>
  </si>
  <si>
    <t>0113748</t>
  </si>
  <si>
    <t>KISTLER Audrey</t>
  </si>
  <si>
    <t>0113749</t>
  </si>
  <si>
    <t>KISTLER Romain</t>
  </si>
  <si>
    <t>0114132</t>
  </si>
  <si>
    <t>LAHAYE Adrien</t>
  </si>
  <si>
    <t>0113993</t>
  </si>
  <si>
    <t>LAROUDY Nicolas</t>
  </si>
  <si>
    <t>0114368</t>
  </si>
  <si>
    <t>LATINIER Gérard</t>
  </si>
  <si>
    <t>0113709</t>
  </si>
  <si>
    <t>LE VEZOUET Catherine</t>
  </si>
  <si>
    <t>0114181</t>
  </si>
  <si>
    <t>LEBATARD Pierre</t>
  </si>
  <si>
    <t>0113707</t>
  </si>
  <si>
    <t>LEBREC Raphaël</t>
  </si>
  <si>
    <t>0113518</t>
  </si>
  <si>
    <t>LECORDIER Lolita</t>
  </si>
  <si>
    <t>0113806</t>
  </si>
  <si>
    <t>LEJEUNE Eric</t>
  </si>
  <si>
    <t>0113630</t>
  </si>
  <si>
    <t>LEPELLETIER Guillaume</t>
  </si>
  <si>
    <t>0114023</t>
  </si>
  <si>
    <t>LEROY Elodie</t>
  </si>
  <si>
    <t>0113809</t>
  </si>
  <si>
    <t>LESAGE Katia</t>
  </si>
  <si>
    <t>0113901</t>
  </si>
  <si>
    <t>LHOTELLIER Marceau</t>
  </si>
  <si>
    <t>0113224</t>
  </si>
  <si>
    <t>LIBERT Julien</t>
  </si>
  <si>
    <t>0099574</t>
  </si>
  <si>
    <t>LIPSMEIER Médéric</t>
  </si>
  <si>
    <t>0101848</t>
  </si>
  <si>
    <t>LOYAU Pierre</t>
  </si>
  <si>
    <t>0114473</t>
  </si>
  <si>
    <t>MADELAINE Sabrina</t>
  </si>
  <si>
    <t>0088415</t>
  </si>
  <si>
    <t>MARCHAND Pierre</t>
  </si>
  <si>
    <t>MARIETTE-GUILLOUF Laure</t>
  </si>
  <si>
    <t>0113747</t>
  </si>
  <si>
    <t>MARTEL Tristan</t>
  </si>
  <si>
    <t>0072540</t>
  </si>
  <si>
    <t>MERCIER Guy</t>
  </si>
  <si>
    <t>0098595</t>
  </si>
  <si>
    <t>MESNIL David</t>
  </si>
  <si>
    <t>0114025</t>
  </si>
  <si>
    <t>OSMONT Celeste</t>
  </si>
  <si>
    <t>PETITPIERRE Julie</t>
  </si>
  <si>
    <t>0113810</t>
  </si>
  <si>
    <t>PICARDO Sully</t>
  </si>
  <si>
    <t>0065217</t>
  </si>
  <si>
    <t>POCINO Odile</t>
  </si>
  <si>
    <t>0053795</t>
  </si>
  <si>
    <t>POIROT Lucien</t>
  </si>
  <si>
    <t>0114385</t>
  </si>
  <si>
    <t>REMOND Benoît</t>
  </si>
  <si>
    <t>0113618</t>
  </si>
  <si>
    <t>SALMON Jérôme</t>
  </si>
  <si>
    <t>0106684</t>
  </si>
  <si>
    <t>SOUDRILLE Fanny</t>
  </si>
  <si>
    <t>0062849</t>
  </si>
  <si>
    <t>SOUDRILLE Laurent</t>
  </si>
  <si>
    <t>0004327</t>
  </si>
  <si>
    <t>TASSET Daniel</t>
  </si>
  <si>
    <t>0107367</t>
  </si>
  <si>
    <t>VASTEL Justine</t>
  </si>
  <si>
    <t>0106436</t>
  </si>
  <si>
    <t>VICTOR Pascal</t>
  </si>
  <si>
    <t>VIRE, le 22 avril 2018</t>
  </si>
  <si>
    <t>9 98909</t>
  </si>
  <si>
    <t>85 32111</t>
  </si>
  <si>
    <t>14 106046</t>
  </si>
  <si>
    <t>18 113747</t>
  </si>
  <si>
    <t>11 101869</t>
  </si>
  <si>
    <t>14 106919</t>
  </si>
  <si>
    <t>11 102915</t>
  </si>
  <si>
    <t>8 95902</t>
  </si>
  <si>
    <t>17 111639</t>
  </si>
  <si>
    <t>13 105116</t>
  </si>
  <si>
    <t>18 113518</t>
  </si>
  <si>
    <t>10 100223</t>
  </si>
  <si>
    <t>13 105577</t>
  </si>
  <si>
    <t>2 64676</t>
  </si>
  <si>
    <t>87 53375</t>
  </si>
  <si>
    <t>2 12755</t>
  </si>
  <si>
    <t>85 35798</t>
  </si>
  <si>
    <t>94 73496</t>
  </si>
  <si>
    <t>3 65217</t>
  </si>
  <si>
    <t>18 113630</t>
  </si>
  <si>
    <t>18 114473</t>
  </si>
  <si>
    <t>10 100224</t>
  </si>
  <si>
    <t>3 65218</t>
  </si>
  <si>
    <t>3 65219</t>
  </si>
  <si>
    <t>3 64927</t>
  </si>
  <si>
    <t>1 62849</t>
  </si>
  <si>
    <t>14 106684</t>
  </si>
  <si>
    <t>16 110178</t>
  </si>
  <si>
    <t>16 109053</t>
  </si>
  <si>
    <t>16 109217</t>
  </si>
  <si>
    <t>Eagles 3</t>
  </si>
  <si>
    <t>Dragon 2</t>
  </si>
  <si>
    <t>Dragon 3</t>
  </si>
  <si>
    <t>Ecole St-Lô</t>
  </si>
  <si>
    <t>Bad Boys / BCC</t>
  </si>
  <si>
    <t>Flers BI</t>
  </si>
  <si>
    <t>Vikings 3</t>
  </si>
  <si>
    <t>Bad Boys 4</t>
  </si>
  <si>
    <t>BCC 1</t>
  </si>
  <si>
    <t>BCC 2</t>
  </si>
  <si>
    <t>BCC 3</t>
  </si>
  <si>
    <t>BCC 4</t>
  </si>
  <si>
    <t>PLA 4</t>
  </si>
  <si>
    <r>
      <t xml:space="preserve">District :  </t>
    </r>
    <r>
      <rPr>
        <b/>
        <sz val="16"/>
        <rFont val="Times New Roman"/>
        <family val="1"/>
      </rPr>
      <t>Normandie SUD</t>
    </r>
  </si>
  <si>
    <t>Phase District</t>
  </si>
  <si>
    <t>12 103039</t>
  </si>
  <si>
    <t>4 88092</t>
  </si>
  <si>
    <t>98 61385</t>
  </si>
  <si>
    <t>11 101479</t>
  </si>
  <si>
    <t>12 104086</t>
  </si>
  <si>
    <t>99 42093</t>
  </si>
  <si>
    <t>10 99570</t>
  </si>
  <si>
    <t>18 113709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</si>
</sst>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0"/>
    <numFmt numFmtId="174" formatCode="0000000"/>
    <numFmt numFmtId="175" formatCode="0.0"/>
    <numFmt numFmtId="176" formatCode="[&lt;200]0;[Red]0"/>
    <numFmt numFmtId="177" formatCode="#,##0\ &quot;F&quot;;\-#,##0\ &quot;F&quot;"/>
    <numFmt numFmtId="178" formatCode="#,##0\ &quot;F&quot;;[Red]\-#,##0\ &quot;F&quot;"/>
    <numFmt numFmtId="179" formatCode="#,##0.00\ &quot;F&quot;;\-#,##0.00\ &quot;F&quot;"/>
    <numFmt numFmtId="180" formatCode="#,##0.00\ &quot;F&quot;;[Red]\-#,##0.00\ &quot;F&quot;"/>
    <numFmt numFmtId="181" formatCode="_-* #,##0\ &quot;F&quot;_-;\-* #,##0\ &quot;F&quot;_-;_-* &quot;-&quot;\ &quot;F&quot;_-;_-@_-"/>
    <numFmt numFmtId="182" formatCode="_-* #,##0\ _F_-;\-* #,##0\ _F_-;_-* &quot;-&quot;\ _F_-;_-@_-"/>
    <numFmt numFmtId="183" formatCode="_-* #,##0.00\ &quot;F&quot;_-;\-* #,##0.00\ &quot;F&quot;_-;_-* &quot;-&quot;??\ &quot;F&quot;_-;_-@_-"/>
    <numFmt numFmtId="184" formatCode="_-* #,##0.00\ _F_-;\-* #,##0.00\ _F_-;_-* &quot;-&quot;??\ _F_-;_-@_-"/>
    <numFmt numFmtId="185" formatCode="##\.#####"/>
    <numFmt numFmtId="186" formatCode="00\.#####"/>
    <numFmt numFmtId="187" formatCode="00\.000000"/>
    <numFmt numFmtId="188" formatCode="[Black]General"/>
    <numFmt numFmtId="189" formatCode="d\ mmmm\ yyyy"/>
    <numFmt numFmtId="190" formatCode="&quot;Date:&quot;\ dd\ mmmm\ yyyy"/>
    <numFmt numFmtId="191" formatCode="[$-40C]dddd\ d\ mmmm\ yyyy"/>
    <numFmt numFmtId="192" formatCode="[$-40C]d\ mmmm\ yyyy;@"/>
    <numFmt numFmtId="193" formatCode="[&gt;200]0;[Red]0"/>
    <numFmt numFmtId="194" formatCode="[&lt;201]0;[Red]0"/>
    <numFmt numFmtId="195" formatCode="[&lt;1000]0;[Red]0"/>
    <numFmt numFmtId="196" formatCode="[&lt;1000]0.00;[Red]0.00"/>
    <numFmt numFmtId="197" formatCode="[&lt;200]0.00;[Red]0.00"/>
    <numFmt numFmtId="198" formatCode="&quot;Vrai&quot;;&quot;Vrai&quot;;&quot;Faux&quot;"/>
    <numFmt numFmtId="199" formatCode="&quot;Actif&quot;;&quot;Actif&quot;;&quot;Inactif&quot;"/>
    <numFmt numFmtId="200" formatCode="0.000"/>
    <numFmt numFmtId="201" formatCode="0.00000000"/>
    <numFmt numFmtId="202" formatCode="0.0000000"/>
    <numFmt numFmtId="203" formatCode="0.000000"/>
    <numFmt numFmtId="204" formatCode="0.00000"/>
    <numFmt numFmtId="205" formatCode="0.0000"/>
  </numFmts>
  <fonts count="76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14"/>
      <name val="Arial"/>
      <family val="2"/>
    </font>
    <font>
      <b/>
      <sz val="18"/>
      <color indexed="12"/>
      <name val="Arial"/>
      <family val="2"/>
    </font>
    <font>
      <b/>
      <sz val="24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b/>
      <sz val="18"/>
      <name val="Arial"/>
      <family val="2"/>
    </font>
    <font>
      <b/>
      <sz val="36"/>
      <name val="Arial"/>
      <family val="2"/>
    </font>
    <font>
      <sz val="10"/>
      <name val="Helv"/>
      <family val="0"/>
    </font>
    <font>
      <b/>
      <sz val="16"/>
      <name val="Arial"/>
      <family val="2"/>
    </font>
    <font>
      <sz val="1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  <font>
      <b/>
      <sz val="1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6"/>
      <color indexed="12"/>
      <name val="Arial"/>
      <family val="2"/>
    </font>
    <font>
      <sz val="10"/>
      <color indexed="12"/>
      <name val="Arial"/>
      <family val="2"/>
    </font>
    <font>
      <sz val="14"/>
      <color indexed="12"/>
      <name val="Arial"/>
      <family val="2"/>
    </font>
    <font>
      <sz val="16"/>
      <color indexed="12"/>
      <name val="Arial"/>
      <family val="2"/>
    </font>
    <font>
      <sz val="1"/>
      <color indexed="12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6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9"/>
      <color indexed="8"/>
      <name val="Calibri"/>
      <family val="2"/>
    </font>
    <font>
      <i/>
      <sz val="10"/>
      <color indexed="55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1" applyNumberFormat="0" applyAlignment="0" applyProtection="0"/>
    <xf numFmtId="0" fontId="63" fillId="0" borderId="2" applyNumberFormat="0" applyFill="0" applyAlignment="0" applyProtection="0"/>
    <xf numFmtId="0" fontId="0" fillId="26" borderId="3" applyNumberFormat="0" applyFont="0" applyAlignment="0" applyProtection="0"/>
    <xf numFmtId="0" fontId="64" fillId="27" borderId="1" applyNumberFormat="0" applyAlignment="0" applyProtection="0"/>
    <xf numFmtId="0" fontId="6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68" fillId="25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1" borderId="9" applyNumberFormat="0" applyAlignment="0" applyProtection="0"/>
  </cellStyleXfs>
  <cellXfs count="191">
    <xf numFmtId="0" fontId="0" fillId="0" borderId="0" xfId="0" applyAlignment="1">
      <alignment/>
    </xf>
    <xf numFmtId="0" fontId="3" fillId="0" borderId="0" xfId="56" applyFont="1">
      <alignment/>
      <protection/>
    </xf>
    <xf numFmtId="0" fontId="2" fillId="0" borderId="0" xfId="56">
      <alignment/>
      <protection/>
    </xf>
    <xf numFmtId="0" fontId="3" fillId="32" borderId="10" xfId="56" applyFont="1" applyFill="1" applyBorder="1">
      <alignment/>
      <protection/>
    </xf>
    <xf numFmtId="0" fontId="3" fillId="32" borderId="11" xfId="56" applyFont="1" applyFill="1" applyBorder="1" applyAlignment="1">
      <alignment horizontal="center"/>
      <protection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2" fontId="0" fillId="35" borderId="11" xfId="0" applyNumberFormat="1" applyFill="1" applyBorder="1" applyAlignment="1">
      <alignment horizontal="center"/>
    </xf>
    <xf numFmtId="0" fontId="0" fillId="0" borderId="0" xfId="53" applyFont="1" applyAlignment="1">
      <alignment vertical="center"/>
      <protection/>
    </xf>
    <xf numFmtId="0" fontId="10" fillId="0" borderId="0" xfId="53" applyFont="1" applyAlignment="1">
      <alignment horizontal="center" vertical="center"/>
      <protection/>
    </xf>
    <xf numFmtId="0" fontId="15" fillId="0" borderId="0" xfId="55" applyFont="1">
      <alignment/>
      <protection/>
    </xf>
    <xf numFmtId="0" fontId="12" fillId="0" borderId="12" xfId="53" applyFont="1" applyBorder="1" applyAlignment="1">
      <alignment horizontal="centerContinuous" vertical="center"/>
      <protection/>
    </xf>
    <xf numFmtId="0" fontId="12" fillId="0" borderId="13" xfId="53" applyFont="1" applyBorder="1" applyAlignment="1">
      <alignment horizontal="centerContinuous" vertical="center"/>
      <protection/>
    </xf>
    <xf numFmtId="0" fontId="16" fillId="0" borderId="0" xfId="53" applyFont="1" applyAlignment="1">
      <alignment vertical="center"/>
      <protection/>
    </xf>
    <xf numFmtId="0" fontId="18" fillId="0" borderId="0" xfId="53" applyFont="1" applyAlignment="1">
      <alignment horizontal="center" vertical="center"/>
      <protection/>
    </xf>
    <xf numFmtId="0" fontId="18" fillId="0" borderId="14" xfId="53" applyFont="1" applyBorder="1" applyAlignment="1">
      <alignment horizontal="centerContinuous" vertical="center" wrapText="1"/>
      <protection/>
    </xf>
    <xf numFmtId="0" fontId="14" fillId="0" borderId="15" xfId="53" applyFont="1" applyBorder="1" applyAlignment="1">
      <alignment horizontal="centerContinuous" vertical="center" wrapText="1"/>
      <protection/>
    </xf>
    <xf numFmtId="0" fontId="14" fillId="0" borderId="16" xfId="53" applyFont="1" applyBorder="1" applyAlignment="1">
      <alignment horizontal="right" vertical="center" textRotation="90" wrapText="1"/>
      <protection/>
    </xf>
    <xf numFmtId="0" fontId="14" fillId="0" borderId="17" xfId="53" applyFont="1" applyBorder="1" applyAlignment="1">
      <alignment horizontal="left" vertical="center" wrapText="1"/>
      <protection/>
    </xf>
    <xf numFmtId="0" fontId="19" fillId="0" borderId="0" xfId="53" applyFont="1" applyAlignment="1">
      <alignment horizontal="left" vertical="center" wrapText="1"/>
      <protection/>
    </xf>
    <xf numFmtId="0" fontId="20" fillId="0" borderId="0" xfId="53" applyFont="1" applyAlignment="1">
      <alignment horizontal="left" vertical="center" wrapText="1"/>
      <protection/>
    </xf>
    <xf numFmtId="0" fontId="0" fillId="36" borderId="11" xfId="53" applyFont="1" applyFill="1" applyBorder="1" applyAlignment="1">
      <alignment horizontal="center" vertical="center"/>
      <protection/>
    </xf>
    <xf numFmtId="0" fontId="15" fillId="0" borderId="0" xfId="53" applyFont="1" applyAlignment="1">
      <alignment horizontal="center" vertical="center"/>
      <protection/>
    </xf>
    <xf numFmtId="0" fontId="0" fillId="0" borderId="0" xfId="53" applyFont="1" applyAlignment="1">
      <alignment horizontal="center" vertical="center"/>
      <protection/>
    </xf>
    <xf numFmtId="176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53" applyFont="1" applyAlignment="1">
      <alignment horizontal="center" vertical="center"/>
      <protection/>
    </xf>
    <xf numFmtId="0" fontId="16" fillId="0" borderId="0" xfId="53" applyFont="1" applyAlignment="1">
      <alignment horizontal="center" vertical="center"/>
      <protection/>
    </xf>
    <xf numFmtId="0" fontId="10" fillId="0" borderId="0" xfId="53" applyFont="1" applyBorder="1" applyAlignment="1">
      <alignment horizontal="center" vertical="center"/>
      <protection/>
    </xf>
    <xf numFmtId="0" fontId="11" fillId="0" borderId="0" xfId="0" applyFont="1" applyFill="1" applyBorder="1" applyAlignment="1">
      <alignment vertical="center"/>
    </xf>
    <xf numFmtId="0" fontId="12" fillId="0" borderId="0" xfId="53" applyFont="1" applyBorder="1" applyAlignment="1">
      <alignment horizontal="centerContinuous"/>
      <protection/>
    </xf>
    <xf numFmtId="0" fontId="10" fillId="0" borderId="0" xfId="53" applyFont="1" applyBorder="1" applyAlignment="1">
      <alignment vertical="center"/>
      <protection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8" fillId="0" borderId="0" xfId="53" applyFont="1" applyBorder="1" applyAlignment="1">
      <alignment horizontal="center" vertical="center"/>
      <protection/>
    </xf>
    <xf numFmtId="0" fontId="0" fillId="36" borderId="13" xfId="53" applyFont="1" applyFill="1" applyBorder="1" applyAlignment="1">
      <alignment horizontal="center" vertical="center"/>
      <protection/>
    </xf>
    <xf numFmtId="176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8" xfId="53" applyFont="1" applyFill="1" applyBorder="1" applyAlignment="1">
      <alignment horizontal="center" vertical="center"/>
      <protection/>
    </xf>
    <xf numFmtId="0" fontId="18" fillId="0" borderId="18" xfId="53" applyFont="1" applyFill="1" applyBorder="1" applyAlignment="1">
      <alignment horizontal="center" vertical="center"/>
      <protection/>
    </xf>
    <xf numFmtId="0" fontId="24" fillId="0" borderId="0" xfId="53" applyFont="1" applyBorder="1" applyAlignment="1">
      <alignment horizontal="right" vertical="center" textRotation="90"/>
      <protection/>
    </xf>
    <xf numFmtId="176" fontId="21" fillId="0" borderId="19" xfId="0" applyNumberFormat="1" applyFont="1" applyFill="1" applyBorder="1" applyAlignment="1" applyProtection="1">
      <alignment horizontal="center" vertical="center"/>
      <protection locked="0"/>
    </xf>
    <xf numFmtId="176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20" xfId="53" applyFont="1" applyBorder="1" applyAlignment="1">
      <alignment horizontal="center" vertical="center"/>
      <protection/>
    </xf>
    <xf numFmtId="0" fontId="21" fillId="0" borderId="11" xfId="53" applyFont="1" applyBorder="1" applyAlignment="1">
      <alignment horizontal="center" vertical="center"/>
      <protection/>
    </xf>
    <xf numFmtId="0" fontId="21" fillId="0" borderId="11" xfId="53" applyFont="1" applyBorder="1" applyAlignment="1" applyProtection="1">
      <alignment horizontal="center" vertical="center"/>
      <protection locked="0"/>
    </xf>
    <xf numFmtId="176" fontId="21" fillId="0" borderId="21" xfId="0" applyNumberFormat="1" applyFont="1" applyFill="1" applyBorder="1" applyAlignment="1" applyProtection="1">
      <alignment horizontal="center" vertical="center"/>
      <protection locked="0"/>
    </xf>
    <xf numFmtId="176" fontId="21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36" borderId="10" xfId="53" applyFont="1" applyFill="1" applyBorder="1" applyAlignment="1">
      <alignment horizontal="center" vertical="center" wrapText="1"/>
      <protection/>
    </xf>
    <xf numFmtId="0" fontId="0" fillId="36" borderId="10" xfId="53" applyFont="1" applyFill="1" applyBorder="1" applyAlignment="1">
      <alignment horizontal="center" vertical="center"/>
      <protection/>
    </xf>
    <xf numFmtId="0" fontId="25" fillId="0" borderId="22" xfId="53" applyFont="1" applyBorder="1" applyAlignment="1">
      <alignment horizontal="centerContinuous" vertical="center" wrapText="1"/>
      <protection/>
    </xf>
    <xf numFmtId="0" fontId="26" fillId="0" borderId="22" xfId="53" applyFont="1" applyBorder="1" applyAlignment="1">
      <alignment horizontal="centerContinuous" vertical="center"/>
      <protection/>
    </xf>
    <xf numFmtId="0" fontId="25" fillId="0" borderId="23" xfId="53" applyFont="1" applyBorder="1" applyAlignment="1">
      <alignment horizontal="centerContinuous" vertical="center" wrapText="1"/>
      <protection/>
    </xf>
    <xf numFmtId="0" fontId="28" fillId="0" borderId="0" xfId="55" applyFont="1" applyBorder="1" applyAlignment="1">
      <alignment horizontal="centerContinuous"/>
      <protection/>
    </xf>
    <xf numFmtId="0" fontId="29" fillId="0" borderId="0" xfId="55" applyFont="1" applyBorder="1" applyAlignment="1">
      <alignment horizontal="centerContinuous"/>
      <protection/>
    </xf>
    <xf numFmtId="0" fontId="29" fillId="0" borderId="24" xfId="55" applyFont="1" applyBorder="1" applyAlignment="1">
      <alignment horizontal="centerContinuous"/>
      <protection/>
    </xf>
    <xf numFmtId="0" fontId="27" fillId="0" borderId="25" xfId="53" applyFont="1" applyBorder="1" applyAlignment="1">
      <alignment horizontal="centerContinuous" vertical="center" wrapText="1"/>
      <protection/>
    </xf>
    <xf numFmtId="0" fontId="26" fillId="0" borderId="25" xfId="53" applyFont="1" applyBorder="1" applyAlignment="1">
      <alignment horizontal="centerContinuous" vertical="center"/>
      <protection/>
    </xf>
    <xf numFmtId="0" fontId="27" fillId="0" borderId="26" xfId="53" applyFont="1" applyBorder="1" applyAlignment="1">
      <alignment horizontal="centerContinuous" vertical="center" wrapText="1"/>
      <protection/>
    </xf>
    <xf numFmtId="0" fontId="30" fillId="0" borderId="11" xfId="53" applyFont="1" applyBorder="1" applyAlignment="1">
      <alignment horizontal="center" vertical="center"/>
      <protection/>
    </xf>
    <xf numFmtId="0" fontId="20" fillId="0" borderId="11" xfId="53" applyFont="1" applyBorder="1" applyAlignment="1">
      <alignment horizontal="left" vertical="center" wrapText="1"/>
      <protection/>
    </xf>
    <xf numFmtId="0" fontId="0" fillId="33" borderId="0" xfId="0" applyFill="1" applyAlignment="1">
      <alignment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NumberFormat="1" applyFill="1" applyBorder="1" applyAlignment="1" applyProtection="1">
      <alignment horizontal="center"/>
      <protection locked="0"/>
    </xf>
    <xf numFmtId="0" fontId="0" fillId="35" borderId="11" xfId="0" applyNumberFormat="1" applyFill="1" applyBorder="1" applyAlignment="1" applyProtection="1">
      <alignment horizontal="center"/>
      <protection locked="0"/>
    </xf>
    <xf numFmtId="0" fontId="18" fillId="0" borderId="0" xfId="53" applyFont="1" applyFill="1" applyBorder="1" applyAlignment="1">
      <alignment horizontal="right" vertical="center"/>
      <protection/>
    </xf>
    <xf numFmtId="0" fontId="30" fillId="34" borderId="11" xfId="0" applyFont="1" applyFill="1" applyBorder="1" applyAlignment="1">
      <alignment horizontal="center"/>
    </xf>
    <xf numFmtId="0" fontId="30" fillId="34" borderId="11" xfId="0" applyFont="1" applyFill="1" applyBorder="1" applyAlignment="1">
      <alignment horizontal="left"/>
    </xf>
    <xf numFmtId="0" fontId="33" fillId="0" borderId="0" xfId="52" applyFont="1" applyAlignment="1">
      <alignment vertical="center"/>
      <protection/>
    </xf>
    <xf numFmtId="0" fontId="33" fillId="0" borderId="0" xfId="52" applyFont="1" applyAlignment="1">
      <alignment vertical="top"/>
      <protection/>
    </xf>
    <xf numFmtId="0" fontId="35" fillId="0" borderId="27" xfId="53" applyFont="1" applyBorder="1" applyAlignment="1">
      <alignment horizontal="centerContinuous" vertical="center" wrapText="1"/>
      <protection/>
    </xf>
    <xf numFmtId="0" fontId="35" fillId="0" borderId="28" xfId="55" applyFont="1" applyBorder="1" applyAlignment="1">
      <alignment horizontal="centerContinuous" vertical="center"/>
      <protection/>
    </xf>
    <xf numFmtId="0" fontId="35" fillId="0" borderId="29" xfId="53" applyFont="1" applyBorder="1" applyAlignment="1">
      <alignment horizontal="centerContinuous" vertical="center" wrapText="1"/>
      <protection/>
    </xf>
    <xf numFmtId="0" fontId="0" fillId="0" borderId="0" xfId="0" applyAlignment="1">
      <alignment horizontal="center"/>
    </xf>
    <xf numFmtId="0" fontId="36" fillId="34" borderId="11" xfId="0" applyFont="1" applyFill="1" applyBorder="1" applyAlignment="1">
      <alignment horizontal="center"/>
    </xf>
    <xf numFmtId="0" fontId="21" fillId="0" borderId="30" xfId="53" applyFont="1" applyBorder="1" applyAlignment="1">
      <alignment horizontal="center" vertical="center"/>
      <protection/>
    </xf>
    <xf numFmtId="0" fontId="21" fillId="0" borderId="20" xfId="53" applyFont="1" applyBorder="1" applyAlignment="1" applyProtection="1">
      <alignment horizontal="center" vertical="center"/>
      <protection locked="0"/>
    </xf>
    <xf numFmtId="0" fontId="21" fillId="0" borderId="31" xfId="53" applyFont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left" vertical="center"/>
      <protection locked="0"/>
    </xf>
    <xf numFmtId="0" fontId="30" fillId="0" borderId="11" xfId="53" applyFont="1" applyBorder="1" applyAlignment="1">
      <alignment horizontal="left" vertical="center"/>
      <protection/>
    </xf>
    <xf numFmtId="0" fontId="30" fillId="0" borderId="11" xfId="53" applyFont="1" applyBorder="1" applyAlignment="1">
      <alignment horizontal="left" vertical="center" wrapText="1"/>
      <protection/>
    </xf>
    <xf numFmtId="0" fontId="37" fillId="32" borderId="11" xfId="54" applyFont="1" applyFill="1" applyBorder="1" applyAlignment="1">
      <alignment horizontal="center"/>
      <protection/>
    </xf>
    <xf numFmtId="0" fontId="37" fillId="37" borderId="11" xfId="54" applyFont="1" applyFill="1" applyBorder="1" applyAlignment="1">
      <alignment horizontal="center"/>
      <protection/>
    </xf>
    <xf numFmtId="2" fontId="4" fillId="0" borderId="11" xfId="0" applyNumberFormat="1" applyFont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3" fillId="0" borderId="32" xfId="0" applyFont="1" applyBorder="1" applyAlignment="1">
      <alignment/>
    </xf>
    <xf numFmtId="173" fontId="3" fillId="0" borderId="33" xfId="0" applyNumberFormat="1" applyFont="1" applyFill="1" applyBorder="1" applyAlignment="1">
      <alignment horizontal="right" wrapText="1"/>
    </xf>
    <xf numFmtId="174" fontId="3" fillId="0" borderId="33" xfId="0" applyNumberFormat="1" applyFont="1" applyFill="1" applyBorder="1" applyAlignment="1">
      <alignment horizontal="right" wrapText="1"/>
    </xf>
    <xf numFmtId="0" fontId="3" fillId="0" borderId="33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wrapText="1"/>
    </xf>
    <xf numFmtId="0" fontId="32" fillId="0" borderId="33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right" wrapText="1"/>
    </xf>
    <xf numFmtId="2" fontId="3" fillId="0" borderId="33" xfId="0" applyNumberFormat="1" applyFont="1" applyFill="1" applyBorder="1" applyAlignment="1">
      <alignment horizontal="right" wrapText="1"/>
    </xf>
    <xf numFmtId="0" fontId="3" fillId="0" borderId="34" xfId="0" applyFont="1" applyBorder="1" applyAlignment="1">
      <alignment/>
    </xf>
    <xf numFmtId="173" fontId="3" fillId="0" borderId="34" xfId="0" applyNumberFormat="1" applyFont="1" applyFill="1" applyBorder="1" applyAlignment="1">
      <alignment horizontal="right" wrapText="1"/>
    </xf>
    <xf numFmtId="174" fontId="3" fillId="0" borderId="34" xfId="0" applyNumberFormat="1" applyFont="1" applyFill="1" applyBorder="1" applyAlignment="1">
      <alignment horizontal="right" wrapText="1"/>
    </xf>
    <xf numFmtId="0" fontId="3" fillId="0" borderId="34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wrapText="1"/>
    </xf>
    <xf numFmtId="0" fontId="32" fillId="0" borderId="34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right" wrapText="1"/>
    </xf>
    <xf numFmtId="2" fontId="3" fillId="0" borderId="34" xfId="0" applyNumberFormat="1" applyFont="1" applyFill="1" applyBorder="1" applyAlignment="1">
      <alignment horizontal="right" wrapText="1"/>
    </xf>
    <xf numFmtId="0" fontId="35" fillId="0" borderId="0" xfId="53" applyFont="1" applyBorder="1" applyAlignment="1">
      <alignment horizontal="centerContinuous" vertical="center" wrapText="1"/>
      <protection/>
    </xf>
    <xf numFmtId="0" fontId="25" fillId="0" borderId="0" xfId="53" applyFont="1" applyBorder="1" applyAlignment="1">
      <alignment horizontal="centerContinuous" vertical="center" wrapText="1"/>
      <protection/>
    </xf>
    <xf numFmtId="0" fontId="26" fillId="0" borderId="0" xfId="53" applyFont="1" applyBorder="1" applyAlignment="1">
      <alignment horizontal="centerContinuous" vertical="center"/>
      <protection/>
    </xf>
    <xf numFmtId="0" fontId="35" fillId="0" borderId="0" xfId="55" applyFont="1" applyBorder="1" applyAlignment="1">
      <alignment horizontal="centerContinuous" vertical="center"/>
      <protection/>
    </xf>
    <xf numFmtId="0" fontId="27" fillId="0" borderId="0" xfId="53" applyFont="1" applyBorder="1" applyAlignment="1">
      <alignment horizontal="centerContinuous" vertical="center" wrapText="1"/>
      <protection/>
    </xf>
    <xf numFmtId="0" fontId="11" fillId="0" borderId="11" xfId="53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32" fillId="2" borderId="35" xfId="56" applyFont="1" applyFill="1" applyBorder="1">
      <alignment/>
      <protection/>
    </xf>
    <xf numFmtId="2" fontId="4" fillId="0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49" fontId="0" fillId="35" borderId="11" xfId="0" applyNumberFormat="1" applyFont="1" applyFill="1" applyBorder="1" applyAlignment="1" applyProtection="1" quotePrefix="1">
      <alignment horizontal="center"/>
      <protection locked="0"/>
    </xf>
    <xf numFmtId="49" fontId="0" fillId="34" borderId="11" xfId="0" applyNumberFormat="1" applyFont="1" applyFill="1" applyBorder="1" applyAlignment="1" applyProtection="1" quotePrefix="1">
      <alignment horizontal="center"/>
      <protection locked="0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49" fontId="0" fillId="34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34" borderId="11" xfId="0" applyFill="1" applyBorder="1" applyAlignment="1">
      <alignment/>
    </xf>
    <xf numFmtId="49" fontId="0" fillId="0" borderId="11" xfId="0" applyNumberFormat="1" applyFont="1" applyFill="1" applyBorder="1" applyAlignment="1" applyProtection="1" quotePrefix="1">
      <alignment horizontal="center"/>
      <protection locked="0"/>
    </xf>
    <xf numFmtId="0" fontId="0" fillId="0" borderId="11" xfId="0" applyFont="1" applyFill="1" applyBorder="1" applyAlignment="1">
      <alignment/>
    </xf>
    <xf numFmtId="0" fontId="38" fillId="34" borderId="11" xfId="0" applyFont="1" applyFill="1" applyBorder="1" applyAlignment="1">
      <alignment horizontal="center"/>
    </xf>
    <xf numFmtId="0" fontId="39" fillId="34" borderId="11" xfId="0" applyFont="1" applyFill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/>
    </xf>
    <xf numFmtId="49" fontId="0" fillId="36" borderId="11" xfId="0" applyNumberFormat="1" applyFont="1" applyFill="1" applyBorder="1" applyAlignment="1" applyProtection="1" quotePrefix="1">
      <alignment horizontal="center"/>
      <protection locked="0"/>
    </xf>
    <xf numFmtId="0" fontId="0" fillId="36" borderId="11" xfId="0" applyFont="1" applyFill="1" applyBorder="1" applyAlignment="1">
      <alignment/>
    </xf>
    <xf numFmtId="0" fontId="0" fillId="36" borderId="11" xfId="0" applyFill="1" applyBorder="1" applyAlignment="1">
      <alignment horizontal="center"/>
    </xf>
    <xf numFmtId="0" fontId="0" fillId="36" borderId="11" xfId="0" applyFill="1" applyBorder="1" applyAlignment="1" applyProtection="1">
      <alignment horizontal="center"/>
      <protection locked="0"/>
    </xf>
    <xf numFmtId="0" fontId="0" fillId="36" borderId="11" xfId="0" applyNumberFormat="1" applyFill="1" applyBorder="1" applyAlignment="1" applyProtection="1">
      <alignment horizontal="center"/>
      <protection locked="0"/>
    </xf>
    <xf numFmtId="2" fontId="0" fillId="36" borderId="11" xfId="0" applyNumberFormat="1" applyFill="1" applyBorder="1" applyAlignment="1">
      <alignment horizontal="center"/>
    </xf>
    <xf numFmtId="49" fontId="0" fillId="4" borderId="11" xfId="0" applyNumberFormat="1" applyFont="1" applyFill="1" applyBorder="1" applyAlignment="1" applyProtection="1" quotePrefix="1">
      <alignment horizontal="center"/>
      <protection locked="0"/>
    </xf>
    <xf numFmtId="0" fontId="0" fillId="4" borderId="11" xfId="0" applyFont="1" applyFill="1" applyBorder="1" applyAlignment="1">
      <alignment/>
    </xf>
    <xf numFmtId="0" fontId="0" fillId="4" borderId="11" xfId="0" applyFill="1" applyBorder="1" applyAlignment="1">
      <alignment horizontal="center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1" xfId="0" applyNumberFormat="1" applyFill="1" applyBorder="1" applyAlignment="1" applyProtection="1">
      <alignment horizontal="center"/>
      <protection locked="0"/>
    </xf>
    <xf numFmtId="2" fontId="0" fillId="4" borderId="11" xfId="0" applyNumberForma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20" fillId="4" borderId="10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 locked="0"/>
    </xf>
    <xf numFmtId="0" fontId="20" fillId="4" borderId="20" xfId="0" applyFont="1" applyFill="1" applyBorder="1" applyAlignment="1" applyProtection="1">
      <alignment horizontal="center" vertical="center" wrapText="1"/>
      <protection locked="0"/>
    </xf>
    <xf numFmtId="0" fontId="20" fillId="36" borderId="10" xfId="0" applyFont="1" applyFill="1" applyBorder="1" applyAlignment="1" applyProtection="1">
      <alignment horizontal="center" vertical="center" wrapText="1"/>
      <protection locked="0"/>
    </xf>
    <xf numFmtId="0" fontId="20" fillId="36" borderId="18" xfId="0" applyFont="1" applyFill="1" applyBorder="1" applyAlignment="1" applyProtection="1">
      <alignment horizontal="center" vertical="center" wrapText="1"/>
      <protection locked="0"/>
    </xf>
    <xf numFmtId="0" fontId="20" fillId="36" borderId="20" xfId="0" applyFont="1" applyFill="1" applyBorder="1" applyAlignment="1" applyProtection="1">
      <alignment horizontal="center" vertical="center" wrapText="1"/>
      <protection locked="0"/>
    </xf>
    <xf numFmtId="0" fontId="20" fillId="34" borderId="10" xfId="0" applyFont="1" applyFill="1" applyBorder="1" applyAlignment="1" applyProtection="1">
      <alignment horizontal="center" vertical="center" wrapText="1"/>
      <protection locked="0"/>
    </xf>
    <xf numFmtId="0" fontId="20" fillId="34" borderId="18" xfId="0" applyFont="1" applyFill="1" applyBorder="1" applyAlignment="1" applyProtection="1">
      <alignment horizontal="center" vertical="center" wrapText="1"/>
      <protection locked="0"/>
    </xf>
    <xf numFmtId="0" fontId="20" fillId="34" borderId="2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8" xfId="0" applyFont="1" applyFill="1" applyBorder="1" applyAlignment="1" applyProtection="1">
      <alignment horizontal="center" vertical="center" wrapText="1"/>
      <protection locked="0"/>
    </xf>
    <xf numFmtId="0" fontId="20" fillId="35" borderId="20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3" fillId="0" borderId="31" xfId="53" applyFont="1" applyBorder="1" applyAlignment="1">
      <alignment horizontal="center" vertical="center"/>
      <protection/>
    </xf>
    <xf numFmtId="0" fontId="23" fillId="0" borderId="30" xfId="55" applyFont="1" applyBorder="1" applyAlignment="1">
      <alignment horizontal="center" vertical="center"/>
      <protection/>
    </xf>
    <xf numFmtId="0" fontId="18" fillId="0" borderId="0" xfId="53" applyFont="1" applyAlignment="1">
      <alignment horizontal="center" vertical="center"/>
      <protection/>
    </xf>
    <xf numFmtId="0" fontId="13" fillId="0" borderId="0" xfId="55" applyAlignment="1">
      <alignment horizontal="center" vertical="center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hamp. Fr. 2x Eliminatoires" xfId="52"/>
    <cellStyle name="Normal_Coupe du Monde 95" xfId="53"/>
    <cellStyle name="Normal_Feuil1" xfId="54"/>
    <cellStyle name="Normal_indivFM080330" xfId="55"/>
    <cellStyle name="Normal_jan-2009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0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</xdr:row>
      <xdr:rowOff>85725</xdr:rowOff>
    </xdr:from>
    <xdr:to>
      <xdr:col>0</xdr:col>
      <xdr:colOff>1609725</xdr:colOff>
      <xdr:row>4</xdr:row>
      <xdr:rowOff>142875</xdr:rowOff>
    </xdr:to>
    <xdr:sp macro="[0]!Feuille">
      <xdr:nvSpPr>
        <xdr:cNvPr id="1" name="WordArt 1"/>
        <xdr:cNvSpPr>
          <a:spLocks/>
        </xdr:cNvSpPr>
      </xdr:nvSpPr>
      <xdr:spPr>
        <a:xfrm>
          <a:off x="209550" y="971550"/>
          <a:ext cx="140017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Feuille de match</a:t>
          </a:r>
        </a:p>
      </xdr:txBody>
    </xdr:sp>
    <xdr:clientData/>
  </xdr:twoCellAnchor>
  <xdr:twoCellAnchor>
    <xdr:from>
      <xdr:col>14</xdr:col>
      <xdr:colOff>209550</xdr:colOff>
      <xdr:row>3</xdr:row>
      <xdr:rowOff>38100</xdr:rowOff>
    </xdr:from>
    <xdr:to>
      <xdr:col>16</xdr:col>
      <xdr:colOff>571500</xdr:colOff>
      <xdr:row>4</xdr:row>
      <xdr:rowOff>133350</xdr:rowOff>
    </xdr:to>
    <xdr:sp macro="[0]!Classement">
      <xdr:nvSpPr>
        <xdr:cNvPr id="2" name="WordArt 3"/>
        <xdr:cNvSpPr>
          <a:spLocks/>
        </xdr:cNvSpPr>
      </xdr:nvSpPr>
      <xdr:spPr>
        <a:xfrm>
          <a:off x="8543925" y="923925"/>
          <a:ext cx="200025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5</xdr:row>
      <xdr:rowOff>190500</xdr:rowOff>
    </xdr:from>
    <xdr:to>
      <xdr:col>12</xdr:col>
      <xdr:colOff>771525</xdr:colOff>
      <xdr:row>5</xdr:row>
      <xdr:rowOff>409575</xdr:rowOff>
    </xdr:to>
    <xdr:sp macro="[0]!Refresh">
      <xdr:nvSpPr>
        <xdr:cNvPr id="1" name="WordArt 1"/>
        <xdr:cNvSpPr>
          <a:spLocks/>
        </xdr:cNvSpPr>
      </xdr:nvSpPr>
      <xdr:spPr>
        <a:xfrm>
          <a:off x="9906000" y="1809750"/>
          <a:ext cx="64770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Refresh</a:t>
          </a:r>
        </a:p>
      </xdr:txBody>
    </xdr:sp>
    <xdr:clientData fPrintsWithSheet="0"/>
  </xdr:twoCellAnchor>
  <xdr:twoCellAnchor editAs="oneCell">
    <xdr:from>
      <xdr:col>0</xdr:col>
      <xdr:colOff>809625</xdr:colOff>
      <xdr:row>5</xdr:row>
      <xdr:rowOff>171450</xdr:rowOff>
    </xdr:from>
    <xdr:to>
      <xdr:col>1</xdr:col>
      <xdr:colOff>1819275</xdr:colOff>
      <xdr:row>7</xdr:row>
      <xdr:rowOff>419100</xdr:rowOff>
    </xdr:to>
    <xdr:pic>
      <xdr:nvPicPr>
        <xdr:cNvPr id="2" name="Picture 2" descr="ffbsq_quad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790700"/>
          <a:ext cx="1924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23</xdr:row>
      <xdr:rowOff>190500</xdr:rowOff>
    </xdr:from>
    <xdr:to>
      <xdr:col>12</xdr:col>
      <xdr:colOff>771525</xdr:colOff>
      <xdr:row>23</xdr:row>
      <xdr:rowOff>409575</xdr:rowOff>
    </xdr:to>
    <xdr:sp macro="[0]!Refresh">
      <xdr:nvSpPr>
        <xdr:cNvPr id="3" name="WordArt 3"/>
        <xdr:cNvSpPr>
          <a:spLocks/>
        </xdr:cNvSpPr>
      </xdr:nvSpPr>
      <xdr:spPr>
        <a:xfrm>
          <a:off x="9906000" y="10267950"/>
          <a:ext cx="64770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Refresh</a:t>
          </a:r>
        </a:p>
      </xdr:txBody>
    </xdr:sp>
    <xdr:clientData fPrintsWithSheet="0"/>
  </xdr:twoCellAnchor>
  <xdr:twoCellAnchor editAs="oneCell">
    <xdr:from>
      <xdr:col>0</xdr:col>
      <xdr:colOff>809625</xdr:colOff>
      <xdr:row>23</xdr:row>
      <xdr:rowOff>171450</xdr:rowOff>
    </xdr:from>
    <xdr:to>
      <xdr:col>1</xdr:col>
      <xdr:colOff>1819275</xdr:colOff>
      <xdr:row>25</xdr:row>
      <xdr:rowOff>419100</xdr:rowOff>
    </xdr:to>
    <xdr:pic>
      <xdr:nvPicPr>
        <xdr:cNvPr id="4" name="Picture 4" descr="ffbsq_quad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0248900"/>
          <a:ext cx="1924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19</xdr:row>
      <xdr:rowOff>257175</xdr:rowOff>
    </xdr:from>
    <xdr:to>
      <xdr:col>12</xdr:col>
      <xdr:colOff>238125</xdr:colOff>
      <xdr:row>21</xdr:row>
      <xdr:rowOff>571500</xdr:rowOff>
    </xdr:to>
    <xdr:sp>
      <xdr:nvSpPr>
        <xdr:cNvPr id="5" name="WordArt 5"/>
        <xdr:cNvSpPr>
          <a:spLocks/>
        </xdr:cNvSpPr>
      </xdr:nvSpPr>
      <xdr:spPr>
        <a:xfrm>
          <a:off x="6581775" y="8734425"/>
          <a:ext cx="3438525" cy="1162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Arbitre</a:t>
          </a:r>
        </a:p>
      </xdr:txBody>
    </xdr:sp>
    <xdr:clientData/>
  </xdr:twoCellAnchor>
  <xdr:twoCellAnchor>
    <xdr:from>
      <xdr:col>13</xdr:col>
      <xdr:colOff>0</xdr:colOff>
      <xdr:row>5</xdr:row>
      <xdr:rowOff>190500</xdr:rowOff>
    </xdr:from>
    <xdr:to>
      <xdr:col>13</xdr:col>
      <xdr:colOff>0</xdr:colOff>
      <xdr:row>5</xdr:row>
      <xdr:rowOff>409575</xdr:rowOff>
    </xdr:to>
    <xdr:sp macro="[0]!Refresh">
      <xdr:nvSpPr>
        <xdr:cNvPr id="6" name="WordArt 6"/>
        <xdr:cNvSpPr>
          <a:spLocks/>
        </xdr:cNvSpPr>
      </xdr:nvSpPr>
      <xdr:spPr>
        <a:xfrm>
          <a:off x="10629900" y="1809750"/>
          <a:ext cx="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Refresh</a:t>
          </a:r>
        </a:p>
      </xdr:txBody>
    </xdr:sp>
    <xdr:clientData fPrintsWithSheet="0"/>
  </xdr:twoCellAnchor>
  <xdr:twoCellAnchor>
    <xdr:from>
      <xdr:col>13</xdr:col>
      <xdr:colOff>0</xdr:colOff>
      <xdr:row>23</xdr:row>
      <xdr:rowOff>190500</xdr:rowOff>
    </xdr:from>
    <xdr:to>
      <xdr:col>13</xdr:col>
      <xdr:colOff>0</xdr:colOff>
      <xdr:row>23</xdr:row>
      <xdr:rowOff>409575</xdr:rowOff>
    </xdr:to>
    <xdr:sp macro="[0]!Refresh">
      <xdr:nvSpPr>
        <xdr:cNvPr id="7" name="WordArt 7"/>
        <xdr:cNvSpPr>
          <a:spLocks/>
        </xdr:cNvSpPr>
      </xdr:nvSpPr>
      <xdr:spPr>
        <a:xfrm>
          <a:off x="10629900" y="10267950"/>
          <a:ext cx="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Refresh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66fichs\USERS\DONNEES\PERSO\BCC\LIGUE\DECLIGUE\HISTO\LS3_97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3_9798"/>
    </sheetNames>
    <definedNames>
      <definedName name="Classement_alpha"/>
      <definedName name="Classement_i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A345"/>
  <sheetViews>
    <sheetView zoomScalePageLayoutView="0" workbookViewId="0" topLeftCell="A1">
      <pane xSplit="25" ySplit="2" topLeftCell="Z151" activePane="bottomRight" state="frozen"/>
      <selection pane="topLeft" activeCell="A1" sqref="A1"/>
      <selection pane="topRight" activeCell="Q1" sqref="Q1"/>
      <selection pane="bottomLeft" activeCell="A22" sqref="A22"/>
      <selection pane="bottomRight" activeCell="A174" sqref="A174"/>
    </sheetView>
  </sheetViews>
  <sheetFormatPr defaultColWidth="11.421875" defaultRowHeight="9.75" customHeight="1"/>
  <cols>
    <col min="1" max="1" width="7.140625" style="2" bestFit="1" customWidth="1"/>
    <col min="2" max="2" width="3.00390625" style="2" customWidth="1"/>
    <col min="3" max="3" width="3.7109375" style="2" customWidth="1"/>
    <col min="4" max="5" width="6.00390625" style="2" bestFit="1" customWidth="1"/>
    <col min="6" max="6" width="6.140625" style="2" bestFit="1" customWidth="1"/>
    <col min="7" max="7" width="1.7109375" style="2" bestFit="1" customWidth="1"/>
    <col min="8" max="8" width="2.7109375" style="2" bestFit="1" customWidth="1"/>
    <col min="9" max="9" width="1.7109375" style="2" bestFit="1" customWidth="1"/>
    <col min="10" max="10" width="2.140625" style="2" bestFit="1" customWidth="1"/>
    <col min="11" max="12" width="1.8515625" style="2" bestFit="1" customWidth="1"/>
    <col min="13" max="13" width="17.28125" style="2" bestFit="1" customWidth="1"/>
    <col min="14" max="14" width="3.8515625" style="2" bestFit="1" customWidth="1"/>
    <col min="15" max="15" width="7.7109375" style="2" bestFit="1" customWidth="1"/>
    <col min="16" max="16" width="22.140625" style="2" bestFit="1" customWidth="1"/>
    <col min="17" max="17" width="5.28125" style="2" customWidth="1"/>
    <col min="18" max="18" width="3.7109375" style="2" customWidth="1"/>
    <col min="19" max="19" width="4.140625" style="2" customWidth="1"/>
    <col min="20" max="20" width="4.28125" style="2" customWidth="1"/>
    <col min="21" max="21" width="3.7109375" style="2" customWidth="1"/>
    <col min="22" max="23" width="4.57421875" style="2" bestFit="1" customWidth="1"/>
    <col min="24" max="24" width="3.140625" style="2" bestFit="1" customWidth="1"/>
    <col min="25" max="25" width="4.8515625" style="2" bestFit="1" customWidth="1"/>
    <col min="26" max="16384" width="11.421875" style="2" customWidth="1"/>
  </cols>
  <sheetData>
    <row r="1" spans="1:25" s="1" customFormat="1" ht="9.75" customHeight="1">
      <c r="A1" s="3"/>
      <c r="B1" s="84" t="s">
        <v>213</v>
      </c>
      <c r="C1" s="84" t="s">
        <v>34</v>
      </c>
      <c r="D1" s="84" t="s">
        <v>35</v>
      </c>
      <c r="E1" s="85" t="s">
        <v>214</v>
      </c>
      <c r="F1" s="85" t="s">
        <v>215</v>
      </c>
      <c r="G1" s="85" t="s">
        <v>36</v>
      </c>
      <c r="H1" s="85" t="s">
        <v>37</v>
      </c>
      <c r="I1" s="85" t="s">
        <v>38</v>
      </c>
      <c r="J1" s="85" t="s">
        <v>39</v>
      </c>
      <c r="K1" s="85" t="s">
        <v>40</v>
      </c>
      <c r="L1" s="85" t="s">
        <v>216</v>
      </c>
      <c r="M1" s="85" t="s">
        <v>41</v>
      </c>
      <c r="N1" s="85" t="s">
        <v>42</v>
      </c>
      <c r="O1" s="85" t="s">
        <v>43</v>
      </c>
      <c r="P1" s="85" t="s">
        <v>44</v>
      </c>
      <c r="Q1" s="85" t="s">
        <v>217</v>
      </c>
      <c r="R1" s="85" t="s">
        <v>218</v>
      </c>
      <c r="S1" s="85" t="s">
        <v>219</v>
      </c>
      <c r="T1" s="85" t="s">
        <v>220</v>
      </c>
      <c r="U1" s="85" t="s">
        <v>221</v>
      </c>
      <c r="V1" s="85" t="s">
        <v>222</v>
      </c>
      <c r="W1" s="85" t="s">
        <v>223</v>
      </c>
      <c r="X1" s="85" t="s">
        <v>224</v>
      </c>
      <c r="Y1" s="85" t="s">
        <v>225</v>
      </c>
    </row>
    <row r="2" spans="1:25" s="1" customFormat="1" ht="9.75" customHeight="1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  <c r="J2" s="4">
        <v>10</v>
      </c>
      <c r="K2" s="4">
        <v>11</v>
      </c>
      <c r="L2" s="4">
        <v>12</v>
      </c>
      <c r="M2" s="4">
        <v>13</v>
      </c>
      <c r="N2" s="4">
        <v>14</v>
      </c>
      <c r="O2" s="4">
        <v>15</v>
      </c>
      <c r="P2" s="4">
        <v>16</v>
      </c>
      <c r="Q2" s="4">
        <v>17</v>
      </c>
      <c r="R2" s="4">
        <v>18</v>
      </c>
      <c r="S2" s="4">
        <v>19</v>
      </c>
      <c r="T2" s="4">
        <v>20</v>
      </c>
      <c r="U2" s="4">
        <v>21</v>
      </c>
      <c r="V2" s="4">
        <v>22</v>
      </c>
      <c r="W2" s="4">
        <v>23</v>
      </c>
      <c r="X2" s="4">
        <v>24</v>
      </c>
      <c r="Y2" s="4">
        <v>25</v>
      </c>
    </row>
    <row r="3" spans="1:27" s="1" customFormat="1" ht="9.75" customHeight="1">
      <c r="A3" s="112" t="str">
        <f>CONCATENATE(Z3," ",AA3)</f>
        <v>12 104179</v>
      </c>
      <c r="B3" s="89" t="s">
        <v>753</v>
      </c>
      <c r="C3" s="89" t="s">
        <v>49</v>
      </c>
      <c r="D3" s="89">
        <v>4</v>
      </c>
      <c r="E3" s="90" t="s">
        <v>95</v>
      </c>
      <c r="F3" s="91" t="s">
        <v>306</v>
      </c>
      <c r="G3" s="92" t="s">
        <v>46</v>
      </c>
      <c r="H3" s="92" t="s">
        <v>52</v>
      </c>
      <c r="I3" s="92"/>
      <c r="J3" s="92"/>
      <c r="K3" s="92"/>
      <c r="L3" s="92" t="s">
        <v>58</v>
      </c>
      <c r="M3" s="93" t="s">
        <v>227</v>
      </c>
      <c r="N3" s="94">
        <v>136</v>
      </c>
      <c r="O3" s="94">
        <v>58</v>
      </c>
      <c r="P3" s="93" t="s">
        <v>228</v>
      </c>
      <c r="Q3" s="95">
        <v>9295</v>
      </c>
      <c r="R3" s="95">
        <v>68</v>
      </c>
      <c r="S3" s="96">
        <v>136.6</v>
      </c>
      <c r="T3" s="95"/>
      <c r="U3" s="95"/>
      <c r="V3" s="96"/>
      <c r="W3" s="95">
        <v>9295</v>
      </c>
      <c r="X3" s="95">
        <v>68</v>
      </c>
      <c r="Y3" s="96">
        <v>136.6</v>
      </c>
      <c r="Z3" s="1">
        <f>E3*1</f>
        <v>12</v>
      </c>
      <c r="AA3" s="1">
        <f>F3*1</f>
        <v>104179</v>
      </c>
    </row>
    <row r="4" spans="1:27" s="1" customFormat="1" ht="9.75" customHeight="1">
      <c r="A4" s="112" t="str">
        <f aca="true" t="shared" si="0" ref="A4:A67">CONCATENATE(Z4," ",AA4)</f>
        <v>14 106045</v>
      </c>
      <c r="B4" s="97" t="s">
        <v>753</v>
      </c>
      <c r="C4" s="97" t="s">
        <v>49</v>
      </c>
      <c r="D4" s="97">
        <v>4</v>
      </c>
      <c r="E4" s="98" t="s">
        <v>45</v>
      </c>
      <c r="F4" s="99" t="s">
        <v>585</v>
      </c>
      <c r="G4" s="100" t="s">
        <v>58</v>
      </c>
      <c r="H4" s="100" t="s">
        <v>47</v>
      </c>
      <c r="I4" s="100"/>
      <c r="J4" s="100"/>
      <c r="K4" s="100"/>
      <c r="L4" s="100" t="s">
        <v>58</v>
      </c>
      <c r="M4" s="101" t="s">
        <v>586</v>
      </c>
      <c r="N4" s="102">
        <v>109</v>
      </c>
      <c r="O4" s="102">
        <v>77</v>
      </c>
      <c r="P4" s="101" t="s">
        <v>228</v>
      </c>
      <c r="Q4" s="103">
        <v>4366</v>
      </c>
      <c r="R4" s="103">
        <v>40</v>
      </c>
      <c r="S4" s="104">
        <v>109.1</v>
      </c>
      <c r="T4" s="103"/>
      <c r="U4" s="103"/>
      <c r="V4" s="104"/>
      <c r="W4" s="103">
        <v>4366</v>
      </c>
      <c r="X4" s="103">
        <v>40</v>
      </c>
      <c r="Y4" s="104">
        <v>109.1</v>
      </c>
      <c r="Z4" s="1">
        <f aca="true" t="shared" si="1" ref="Z4:Z67">E4*1</f>
        <v>14</v>
      </c>
      <c r="AA4" s="1">
        <f aca="true" t="shared" si="2" ref="AA4:AA67">F4*1</f>
        <v>106045</v>
      </c>
    </row>
    <row r="5" spans="1:27" s="1" customFormat="1" ht="9.75" customHeight="1">
      <c r="A5" s="112" t="str">
        <f t="shared" si="0"/>
        <v>17 112766</v>
      </c>
      <c r="B5" s="97" t="s">
        <v>753</v>
      </c>
      <c r="C5" s="97" t="s">
        <v>49</v>
      </c>
      <c r="D5" s="97">
        <v>235</v>
      </c>
      <c r="E5" s="98" t="s">
        <v>611</v>
      </c>
      <c r="F5" s="99" t="s">
        <v>612</v>
      </c>
      <c r="G5" s="100" t="s">
        <v>46</v>
      </c>
      <c r="H5" s="100" t="s">
        <v>47</v>
      </c>
      <c r="I5" s="100"/>
      <c r="J5" s="100"/>
      <c r="K5" s="100"/>
      <c r="L5" s="100" t="s">
        <v>39</v>
      </c>
      <c r="M5" s="101" t="s">
        <v>613</v>
      </c>
      <c r="N5" s="102">
        <v>144</v>
      </c>
      <c r="O5" s="102">
        <v>53</v>
      </c>
      <c r="P5" s="101" t="s">
        <v>51</v>
      </c>
      <c r="Q5" s="103"/>
      <c r="R5" s="103"/>
      <c r="S5" s="104"/>
      <c r="T5" s="103">
        <v>3896</v>
      </c>
      <c r="U5" s="103">
        <v>27</v>
      </c>
      <c r="V5" s="104">
        <v>144.2</v>
      </c>
      <c r="W5" s="103">
        <v>3896</v>
      </c>
      <c r="X5" s="103">
        <v>27</v>
      </c>
      <c r="Y5" s="104">
        <v>144.2</v>
      </c>
      <c r="Z5" s="1">
        <f t="shared" si="1"/>
        <v>17</v>
      </c>
      <c r="AA5" s="1">
        <f t="shared" si="2"/>
        <v>112766</v>
      </c>
    </row>
    <row r="6" spans="1:27" s="1" customFormat="1" ht="9.75" customHeight="1">
      <c r="A6" s="112" t="str">
        <f t="shared" si="0"/>
        <v>5 90024</v>
      </c>
      <c r="B6" s="97" t="s">
        <v>753</v>
      </c>
      <c r="C6" s="97" t="s">
        <v>49</v>
      </c>
      <c r="D6" s="97">
        <v>235</v>
      </c>
      <c r="E6" s="98" t="s">
        <v>307</v>
      </c>
      <c r="F6" s="99" t="s">
        <v>308</v>
      </c>
      <c r="G6" s="100" t="s">
        <v>46</v>
      </c>
      <c r="H6" s="100" t="s">
        <v>47</v>
      </c>
      <c r="I6" s="100"/>
      <c r="J6" s="100"/>
      <c r="K6" s="100"/>
      <c r="L6" s="100" t="s">
        <v>39</v>
      </c>
      <c r="M6" s="101" t="s">
        <v>50</v>
      </c>
      <c r="N6" s="102">
        <v>174</v>
      </c>
      <c r="O6" s="102">
        <v>32</v>
      </c>
      <c r="P6" s="101" t="s">
        <v>51</v>
      </c>
      <c r="Q6" s="103"/>
      <c r="R6" s="103"/>
      <c r="S6" s="104"/>
      <c r="T6" s="103">
        <v>2486</v>
      </c>
      <c r="U6" s="103">
        <v>15</v>
      </c>
      <c r="V6" s="104">
        <v>165.7</v>
      </c>
      <c r="W6" s="103">
        <v>2486</v>
      </c>
      <c r="X6" s="103">
        <v>15</v>
      </c>
      <c r="Y6" s="104">
        <v>165.7</v>
      </c>
      <c r="Z6" s="1">
        <f t="shared" si="1"/>
        <v>5</v>
      </c>
      <c r="AA6" s="1">
        <f t="shared" si="2"/>
        <v>90024</v>
      </c>
    </row>
    <row r="7" spans="1:27" s="1" customFormat="1" ht="9.75" customHeight="1">
      <c r="A7" s="112" t="str">
        <f t="shared" si="0"/>
        <v>18 113439</v>
      </c>
      <c r="B7" s="97" t="s">
        <v>753</v>
      </c>
      <c r="C7" s="97" t="s">
        <v>53</v>
      </c>
      <c r="D7" s="97">
        <v>4</v>
      </c>
      <c r="E7" s="98" t="s">
        <v>754</v>
      </c>
      <c r="F7" s="99" t="s">
        <v>755</v>
      </c>
      <c r="G7" s="100" t="s">
        <v>46</v>
      </c>
      <c r="H7" s="100" t="s">
        <v>756</v>
      </c>
      <c r="I7" s="100" t="s">
        <v>38</v>
      </c>
      <c r="J7" s="100"/>
      <c r="K7" s="100"/>
      <c r="L7" s="100" t="s">
        <v>58</v>
      </c>
      <c r="M7" s="101" t="s">
        <v>757</v>
      </c>
      <c r="N7" s="102">
        <v>131</v>
      </c>
      <c r="O7" s="102">
        <v>62</v>
      </c>
      <c r="P7" s="101" t="s">
        <v>76</v>
      </c>
      <c r="Q7" s="103">
        <v>2338</v>
      </c>
      <c r="R7" s="103">
        <v>18</v>
      </c>
      <c r="S7" s="104">
        <v>129.8</v>
      </c>
      <c r="T7" s="103">
        <v>359</v>
      </c>
      <c r="U7" s="103">
        <v>3</v>
      </c>
      <c r="V7" s="104">
        <v>119.6</v>
      </c>
      <c r="W7" s="103">
        <v>2697</v>
      </c>
      <c r="X7" s="103">
        <v>21</v>
      </c>
      <c r="Y7" s="104">
        <v>128.4</v>
      </c>
      <c r="Z7" s="1">
        <f t="shared" si="1"/>
        <v>18</v>
      </c>
      <c r="AA7" s="1">
        <f t="shared" si="2"/>
        <v>113439</v>
      </c>
    </row>
    <row r="8" spans="1:27" s="1" customFormat="1" ht="9.75" customHeight="1">
      <c r="A8" s="112" t="str">
        <f t="shared" si="0"/>
        <v>1 61952</v>
      </c>
      <c r="B8" s="97" t="s">
        <v>753</v>
      </c>
      <c r="C8" s="97" t="s">
        <v>49</v>
      </c>
      <c r="D8" s="97">
        <v>235</v>
      </c>
      <c r="E8" s="98" t="s">
        <v>309</v>
      </c>
      <c r="F8" s="99" t="s">
        <v>310</v>
      </c>
      <c r="G8" s="100" t="s">
        <v>46</v>
      </c>
      <c r="H8" s="100" t="s">
        <v>52</v>
      </c>
      <c r="I8" s="100"/>
      <c r="J8" s="100"/>
      <c r="K8" s="100"/>
      <c r="L8" s="100" t="s">
        <v>39</v>
      </c>
      <c r="M8" s="101" t="s">
        <v>186</v>
      </c>
      <c r="N8" s="102">
        <v>174</v>
      </c>
      <c r="O8" s="102">
        <v>32</v>
      </c>
      <c r="P8" s="101" t="s">
        <v>51</v>
      </c>
      <c r="Q8" s="103">
        <v>618</v>
      </c>
      <c r="R8" s="103">
        <v>4</v>
      </c>
      <c r="S8" s="104">
        <v>154.5</v>
      </c>
      <c r="T8" s="103">
        <v>1490</v>
      </c>
      <c r="U8" s="103">
        <v>9</v>
      </c>
      <c r="V8" s="104">
        <v>165.5</v>
      </c>
      <c r="W8" s="103">
        <v>2108</v>
      </c>
      <c r="X8" s="103">
        <v>13</v>
      </c>
      <c r="Y8" s="104">
        <v>162.1</v>
      </c>
      <c r="Z8" s="1">
        <f t="shared" si="1"/>
        <v>1</v>
      </c>
      <c r="AA8" s="1">
        <f t="shared" si="2"/>
        <v>61952</v>
      </c>
    </row>
    <row r="9" spans="1:27" s="1" customFormat="1" ht="9.75" customHeight="1">
      <c r="A9" s="112" t="str">
        <f t="shared" si="0"/>
        <v>14 105981</v>
      </c>
      <c r="B9" s="97" t="s">
        <v>753</v>
      </c>
      <c r="C9" s="97" t="s">
        <v>45</v>
      </c>
      <c r="D9" s="97">
        <v>4</v>
      </c>
      <c r="E9" s="98" t="s">
        <v>45</v>
      </c>
      <c r="F9" s="99" t="s">
        <v>311</v>
      </c>
      <c r="G9" s="100" t="s">
        <v>46</v>
      </c>
      <c r="H9" s="100" t="s">
        <v>47</v>
      </c>
      <c r="I9" s="100"/>
      <c r="J9" s="100"/>
      <c r="K9" s="100" t="s">
        <v>151</v>
      </c>
      <c r="L9" s="100" t="s">
        <v>58</v>
      </c>
      <c r="M9" s="101" t="s">
        <v>282</v>
      </c>
      <c r="N9" s="102">
        <v>179</v>
      </c>
      <c r="O9" s="102">
        <v>28</v>
      </c>
      <c r="P9" s="101" t="s">
        <v>192</v>
      </c>
      <c r="Q9" s="103">
        <v>1281</v>
      </c>
      <c r="R9" s="103">
        <v>8</v>
      </c>
      <c r="S9" s="104">
        <v>160.1</v>
      </c>
      <c r="T9" s="103"/>
      <c r="U9" s="103"/>
      <c r="V9" s="104"/>
      <c r="W9" s="103">
        <v>1281</v>
      </c>
      <c r="X9" s="103">
        <v>8</v>
      </c>
      <c r="Y9" s="104">
        <v>160.1</v>
      </c>
      <c r="Z9" s="1">
        <f t="shared" si="1"/>
        <v>14</v>
      </c>
      <c r="AA9" s="1">
        <f t="shared" si="2"/>
        <v>105981</v>
      </c>
    </row>
    <row r="10" spans="1:27" s="1" customFormat="1" ht="9.75" customHeight="1">
      <c r="A10" s="112" t="str">
        <f t="shared" si="0"/>
        <v>18 113922</v>
      </c>
      <c r="B10" s="97" t="s">
        <v>753</v>
      </c>
      <c r="C10" s="97" t="s">
        <v>49</v>
      </c>
      <c r="D10" s="97">
        <v>475</v>
      </c>
      <c r="E10" s="98" t="s">
        <v>754</v>
      </c>
      <c r="F10" s="99" t="s">
        <v>758</v>
      </c>
      <c r="G10" s="100" t="s">
        <v>46</v>
      </c>
      <c r="H10" s="100" t="s">
        <v>756</v>
      </c>
      <c r="I10" s="100"/>
      <c r="J10" s="100"/>
      <c r="K10" s="100" t="s">
        <v>151</v>
      </c>
      <c r="L10" s="100" t="s">
        <v>58</v>
      </c>
      <c r="M10" s="101" t="s">
        <v>759</v>
      </c>
      <c r="N10" s="102">
        <v>141</v>
      </c>
      <c r="O10" s="102">
        <v>55</v>
      </c>
      <c r="P10" s="101" t="s">
        <v>65</v>
      </c>
      <c r="Q10" s="103">
        <v>2272</v>
      </c>
      <c r="R10" s="103">
        <v>18</v>
      </c>
      <c r="S10" s="104">
        <v>126.2</v>
      </c>
      <c r="T10" s="103"/>
      <c r="U10" s="103"/>
      <c r="V10" s="104"/>
      <c r="W10" s="103">
        <v>2272</v>
      </c>
      <c r="X10" s="103">
        <v>18</v>
      </c>
      <c r="Y10" s="104">
        <v>126.2</v>
      </c>
      <c r="Z10" s="1">
        <f t="shared" si="1"/>
        <v>18</v>
      </c>
      <c r="AA10" s="1">
        <f t="shared" si="2"/>
        <v>113922</v>
      </c>
    </row>
    <row r="11" spans="1:27" s="1" customFormat="1" ht="9.75" customHeight="1">
      <c r="A11" s="112" t="str">
        <f t="shared" si="0"/>
        <v>10 100756</v>
      </c>
      <c r="B11" s="97" t="s">
        <v>753</v>
      </c>
      <c r="C11" s="97" t="s">
        <v>45</v>
      </c>
      <c r="D11" s="97">
        <v>4</v>
      </c>
      <c r="E11" s="98" t="s">
        <v>86</v>
      </c>
      <c r="F11" s="99" t="s">
        <v>313</v>
      </c>
      <c r="G11" s="100" t="s">
        <v>46</v>
      </c>
      <c r="H11" s="100" t="s">
        <v>47</v>
      </c>
      <c r="I11" s="100"/>
      <c r="J11" s="100"/>
      <c r="K11" s="100"/>
      <c r="L11" s="100" t="s">
        <v>58</v>
      </c>
      <c r="M11" s="101" t="s">
        <v>314</v>
      </c>
      <c r="N11" s="102">
        <v>182</v>
      </c>
      <c r="O11" s="102">
        <v>26</v>
      </c>
      <c r="P11" s="101" t="s">
        <v>192</v>
      </c>
      <c r="Q11" s="103">
        <v>2861</v>
      </c>
      <c r="R11" s="103">
        <v>16</v>
      </c>
      <c r="S11" s="104">
        <v>178.8</v>
      </c>
      <c r="T11" s="103"/>
      <c r="U11" s="103"/>
      <c r="V11" s="104"/>
      <c r="W11" s="103">
        <v>2861</v>
      </c>
      <c r="X11" s="103">
        <v>16</v>
      </c>
      <c r="Y11" s="104">
        <v>178.8</v>
      </c>
      <c r="Z11" s="1">
        <f t="shared" si="1"/>
        <v>10</v>
      </c>
      <c r="AA11" s="1">
        <f t="shared" si="2"/>
        <v>100756</v>
      </c>
    </row>
    <row r="12" spans="1:27" s="1" customFormat="1" ht="9.75" customHeight="1">
      <c r="A12" s="112" t="str">
        <f t="shared" si="0"/>
        <v>15 108166</v>
      </c>
      <c r="B12" s="97" t="s">
        <v>753</v>
      </c>
      <c r="C12" s="97" t="s">
        <v>49</v>
      </c>
      <c r="D12" s="97">
        <v>476</v>
      </c>
      <c r="E12" s="98" t="s">
        <v>55</v>
      </c>
      <c r="F12" s="99" t="s">
        <v>315</v>
      </c>
      <c r="G12" s="100" t="s">
        <v>58</v>
      </c>
      <c r="H12" s="100" t="s">
        <v>56</v>
      </c>
      <c r="I12" s="100"/>
      <c r="J12" s="100"/>
      <c r="K12" s="100"/>
      <c r="L12" s="100" t="s">
        <v>58</v>
      </c>
      <c r="M12" s="101" t="s">
        <v>316</v>
      </c>
      <c r="N12" s="102">
        <v>125</v>
      </c>
      <c r="O12" s="102">
        <v>66</v>
      </c>
      <c r="P12" s="101" t="s">
        <v>82</v>
      </c>
      <c r="Q12" s="103">
        <v>11888</v>
      </c>
      <c r="R12" s="103">
        <v>95</v>
      </c>
      <c r="S12" s="104">
        <v>125.1</v>
      </c>
      <c r="T12" s="103"/>
      <c r="U12" s="103"/>
      <c r="V12" s="104"/>
      <c r="W12" s="103">
        <v>11888</v>
      </c>
      <c r="X12" s="103">
        <v>95</v>
      </c>
      <c r="Y12" s="104">
        <v>125.1</v>
      </c>
      <c r="Z12" s="1">
        <f t="shared" si="1"/>
        <v>15</v>
      </c>
      <c r="AA12" s="1">
        <f t="shared" si="2"/>
        <v>108166</v>
      </c>
    </row>
    <row r="13" spans="1:27" s="1" customFormat="1" ht="9.75" customHeight="1">
      <c r="A13" s="112" t="str">
        <f t="shared" si="0"/>
        <v>79 2220</v>
      </c>
      <c r="B13" s="97" t="s">
        <v>753</v>
      </c>
      <c r="C13" s="97" t="s">
        <v>53</v>
      </c>
      <c r="D13" s="97">
        <v>3</v>
      </c>
      <c r="E13" s="98" t="s">
        <v>187</v>
      </c>
      <c r="F13" s="99" t="s">
        <v>317</v>
      </c>
      <c r="G13" s="100" t="s">
        <v>58</v>
      </c>
      <c r="H13" s="100" t="s">
        <v>63</v>
      </c>
      <c r="I13" s="100"/>
      <c r="J13" s="100"/>
      <c r="K13" s="100"/>
      <c r="L13" s="100" t="s">
        <v>39</v>
      </c>
      <c r="M13" s="101" t="s">
        <v>59</v>
      </c>
      <c r="N13" s="102">
        <v>153</v>
      </c>
      <c r="O13" s="102">
        <v>46</v>
      </c>
      <c r="P13" s="101" t="s">
        <v>61</v>
      </c>
      <c r="Q13" s="103">
        <v>6579</v>
      </c>
      <c r="R13" s="103">
        <v>43</v>
      </c>
      <c r="S13" s="104">
        <v>153</v>
      </c>
      <c r="T13" s="103"/>
      <c r="U13" s="103"/>
      <c r="V13" s="104"/>
      <c r="W13" s="103">
        <v>6579</v>
      </c>
      <c r="X13" s="103">
        <v>43</v>
      </c>
      <c r="Y13" s="104">
        <v>153</v>
      </c>
      <c r="Z13" s="1">
        <f t="shared" si="1"/>
        <v>79</v>
      </c>
      <c r="AA13" s="1">
        <f t="shared" si="2"/>
        <v>2220</v>
      </c>
    </row>
    <row r="14" spans="1:27" s="1" customFormat="1" ht="9.75" customHeight="1">
      <c r="A14" s="112" t="str">
        <f t="shared" si="0"/>
        <v>98 61458</v>
      </c>
      <c r="B14" s="97" t="s">
        <v>753</v>
      </c>
      <c r="C14" s="97" t="s">
        <v>49</v>
      </c>
      <c r="D14" s="97">
        <v>235</v>
      </c>
      <c r="E14" s="98" t="s">
        <v>178</v>
      </c>
      <c r="F14" s="99" t="s">
        <v>319</v>
      </c>
      <c r="G14" s="100" t="s">
        <v>46</v>
      </c>
      <c r="H14" s="100" t="s">
        <v>47</v>
      </c>
      <c r="I14" s="100"/>
      <c r="J14" s="100"/>
      <c r="K14" s="100"/>
      <c r="L14" s="100" t="s">
        <v>39</v>
      </c>
      <c r="M14" s="101" t="s">
        <v>60</v>
      </c>
      <c r="N14" s="102">
        <v>182</v>
      </c>
      <c r="O14" s="102">
        <v>26</v>
      </c>
      <c r="P14" s="101" t="s">
        <v>51</v>
      </c>
      <c r="Q14" s="103">
        <v>40582</v>
      </c>
      <c r="R14" s="103">
        <v>222</v>
      </c>
      <c r="S14" s="104">
        <v>182.8</v>
      </c>
      <c r="T14" s="103"/>
      <c r="U14" s="103"/>
      <c r="V14" s="104"/>
      <c r="W14" s="103">
        <v>40582</v>
      </c>
      <c r="X14" s="103">
        <v>222</v>
      </c>
      <c r="Y14" s="104">
        <v>182.8</v>
      </c>
      <c r="Z14" s="1">
        <f t="shared" si="1"/>
        <v>98</v>
      </c>
      <c r="AA14" s="1">
        <f t="shared" si="2"/>
        <v>61458</v>
      </c>
    </row>
    <row r="15" spans="1:27" s="1" customFormat="1" ht="9.75" customHeight="1">
      <c r="A15" s="112" t="str">
        <f t="shared" si="0"/>
        <v>17 112917</v>
      </c>
      <c r="B15" s="97" t="s">
        <v>753</v>
      </c>
      <c r="C15" s="97" t="s">
        <v>53</v>
      </c>
      <c r="D15" s="97">
        <v>2</v>
      </c>
      <c r="E15" s="98" t="s">
        <v>611</v>
      </c>
      <c r="F15" s="99" t="s">
        <v>614</v>
      </c>
      <c r="G15" s="100" t="s">
        <v>46</v>
      </c>
      <c r="H15" s="100" t="s">
        <v>756</v>
      </c>
      <c r="I15" s="100"/>
      <c r="J15" s="100"/>
      <c r="K15" s="100"/>
      <c r="L15" s="100" t="s">
        <v>58</v>
      </c>
      <c r="M15" s="101" t="s">
        <v>615</v>
      </c>
      <c r="N15" s="102">
        <v>149</v>
      </c>
      <c r="O15" s="102">
        <v>49</v>
      </c>
      <c r="P15" s="101" t="s">
        <v>54</v>
      </c>
      <c r="Q15" s="103">
        <v>5069</v>
      </c>
      <c r="R15" s="103">
        <v>34</v>
      </c>
      <c r="S15" s="104">
        <v>149</v>
      </c>
      <c r="T15" s="103"/>
      <c r="U15" s="103"/>
      <c r="V15" s="104"/>
      <c r="W15" s="103">
        <v>5069</v>
      </c>
      <c r="X15" s="103">
        <v>34</v>
      </c>
      <c r="Y15" s="104">
        <v>149</v>
      </c>
      <c r="Z15" s="1">
        <f t="shared" si="1"/>
        <v>17</v>
      </c>
      <c r="AA15" s="1">
        <f t="shared" si="2"/>
        <v>112917</v>
      </c>
    </row>
    <row r="16" spans="1:27" s="1" customFormat="1" ht="9.75" customHeight="1">
      <c r="A16" s="112" t="str">
        <f t="shared" si="0"/>
        <v>13 105130</v>
      </c>
      <c r="B16" s="97" t="s">
        <v>753</v>
      </c>
      <c r="C16" s="97" t="s">
        <v>53</v>
      </c>
      <c r="D16" s="97">
        <v>4</v>
      </c>
      <c r="E16" s="98" t="s">
        <v>226</v>
      </c>
      <c r="F16" s="99" t="s">
        <v>320</v>
      </c>
      <c r="G16" s="100" t="s">
        <v>46</v>
      </c>
      <c r="H16" s="100" t="s">
        <v>75</v>
      </c>
      <c r="I16" s="100"/>
      <c r="J16" s="100"/>
      <c r="K16" s="100"/>
      <c r="L16" s="100" t="s">
        <v>58</v>
      </c>
      <c r="M16" s="101" t="s">
        <v>230</v>
      </c>
      <c r="N16" s="102">
        <v>180</v>
      </c>
      <c r="O16" s="102">
        <v>28</v>
      </c>
      <c r="P16" s="101" t="s">
        <v>76</v>
      </c>
      <c r="Q16" s="103"/>
      <c r="R16" s="103"/>
      <c r="S16" s="104"/>
      <c r="T16" s="103"/>
      <c r="U16" s="103"/>
      <c r="V16" s="104"/>
      <c r="W16" s="103"/>
      <c r="X16" s="103"/>
      <c r="Y16" s="104"/>
      <c r="Z16" s="1">
        <f t="shared" si="1"/>
        <v>13</v>
      </c>
      <c r="AA16" s="1">
        <f t="shared" si="2"/>
        <v>105130</v>
      </c>
    </row>
    <row r="17" spans="1:27" s="1" customFormat="1" ht="9.75" customHeight="1">
      <c r="A17" s="112" t="str">
        <f t="shared" si="0"/>
        <v>14 106320</v>
      </c>
      <c r="B17" s="97" t="s">
        <v>753</v>
      </c>
      <c r="C17" s="97" t="s">
        <v>53</v>
      </c>
      <c r="D17" s="97">
        <v>4</v>
      </c>
      <c r="E17" s="98" t="s">
        <v>45</v>
      </c>
      <c r="F17" s="99" t="s">
        <v>321</v>
      </c>
      <c r="G17" s="100" t="s">
        <v>58</v>
      </c>
      <c r="H17" s="100" t="s">
        <v>71</v>
      </c>
      <c r="I17" s="100"/>
      <c r="J17" s="100"/>
      <c r="K17" s="100"/>
      <c r="L17" s="100" t="s">
        <v>58</v>
      </c>
      <c r="M17" s="101" t="s">
        <v>284</v>
      </c>
      <c r="N17" s="102">
        <v>145</v>
      </c>
      <c r="O17" s="102">
        <v>52</v>
      </c>
      <c r="P17" s="101" t="s">
        <v>76</v>
      </c>
      <c r="Q17" s="103"/>
      <c r="R17" s="103"/>
      <c r="S17" s="104"/>
      <c r="T17" s="103"/>
      <c r="U17" s="103"/>
      <c r="V17" s="104"/>
      <c r="W17" s="103"/>
      <c r="X17" s="103"/>
      <c r="Y17" s="104"/>
      <c r="Z17" s="1">
        <f t="shared" si="1"/>
        <v>14</v>
      </c>
      <c r="AA17" s="1">
        <f t="shared" si="2"/>
        <v>106320</v>
      </c>
    </row>
    <row r="18" spans="1:27" s="1" customFormat="1" ht="9.75" customHeight="1">
      <c r="A18" s="112" t="str">
        <f t="shared" si="0"/>
        <v>93 72536</v>
      </c>
      <c r="B18" s="97" t="s">
        <v>753</v>
      </c>
      <c r="C18" s="97" t="s">
        <v>45</v>
      </c>
      <c r="D18" s="97">
        <v>621</v>
      </c>
      <c r="E18" s="98" t="s">
        <v>179</v>
      </c>
      <c r="F18" s="99" t="s">
        <v>322</v>
      </c>
      <c r="G18" s="100" t="s">
        <v>46</v>
      </c>
      <c r="H18" s="100" t="s">
        <v>63</v>
      </c>
      <c r="I18" s="100"/>
      <c r="J18" s="100"/>
      <c r="K18" s="100"/>
      <c r="L18" s="100" t="s">
        <v>58</v>
      </c>
      <c r="M18" s="101" t="s">
        <v>189</v>
      </c>
      <c r="N18" s="102">
        <v>183</v>
      </c>
      <c r="O18" s="102">
        <v>25</v>
      </c>
      <c r="P18" s="101" t="s">
        <v>616</v>
      </c>
      <c r="Q18" s="103">
        <v>624</v>
      </c>
      <c r="R18" s="103">
        <v>4</v>
      </c>
      <c r="S18" s="104">
        <v>156</v>
      </c>
      <c r="T18" s="103"/>
      <c r="U18" s="103"/>
      <c r="V18" s="104"/>
      <c r="W18" s="103">
        <v>624</v>
      </c>
      <c r="X18" s="103">
        <v>4</v>
      </c>
      <c r="Y18" s="104">
        <v>156</v>
      </c>
      <c r="Z18" s="1">
        <f t="shared" si="1"/>
        <v>93</v>
      </c>
      <c r="AA18" s="1">
        <f t="shared" si="2"/>
        <v>72536</v>
      </c>
    </row>
    <row r="19" spans="1:27" s="1" customFormat="1" ht="9.75" customHeight="1">
      <c r="A19" s="112" t="str">
        <f t="shared" si="0"/>
        <v>2 63393</v>
      </c>
      <c r="B19" s="97" t="s">
        <v>753</v>
      </c>
      <c r="C19" s="97" t="s">
        <v>45</v>
      </c>
      <c r="D19" s="97">
        <v>5</v>
      </c>
      <c r="E19" s="98" t="s">
        <v>323</v>
      </c>
      <c r="F19" s="99" t="s">
        <v>324</v>
      </c>
      <c r="G19" s="100" t="s">
        <v>46</v>
      </c>
      <c r="H19" s="100" t="s">
        <v>56</v>
      </c>
      <c r="I19" s="100"/>
      <c r="J19" s="100"/>
      <c r="K19" s="100"/>
      <c r="L19" s="100" t="s">
        <v>39</v>
      </c>
      <c r="M19" s="101" t="s">
        <v>231</v>
      </c>
      <c r="N19" s="102">
        <v>177</v>
      </c>
      <c r="O19" s="102">
        <v>30</v>
      </c>
      <c r="P19" s="101" t="s">
        <v>190</v>
      </c>
      <c r="Q19" s="103">
        <v>22883</v>
      </c>
      <c r="R19" s="103">
        <v>129</v>
      </c>
      <c r="S19" s="104">
        <v>177.3</v>
      </c>
      <c r="T19" s="103"/>
      <c r="U19" s="103"/>
      <c r="V19" s="104"/>
      <c r="W19" s="103">
        <v>22883</v>
      </c>
      <c r="X19" s="103">
        <v>129</v>
      </c>
      <c r="Y19" s="104">
        <v>177.3</v>
      </c>
      <c r="Z19" s="1">
        <f t="shared" si="1"/>
        <v>2</v>
      </c>
      <c r="AA19" s="1">
        <f t="shared" si="2"/>
        <v>63393</v>
      </c>
    </row>
    <row r="20" spans="1:27" s="1" customFormat="1" ht="9.75" customHeight="1">
      <c r="A20" s="112" t="str">
        <f t="shared" si="0"/>
        <v>18 113808</v>
      </c>
      <c r="B20" s="97" t="s">
        <v>753</v>
      </c>
      <c r="C20" s="97" t="s">
        <v>49</v>
      </c>
      <c r="D20" s="97">
        <v>235</v>
      </c>
      <c r="E20" s="98" t="s">
        <v>754</v>
      </c>
      <c r="F20" s="99" t="s">
        <v>760</v>
      </c>
      <c r="G20" s="100" t="s">
        <v>46</v>
      </c>
      <c r="H20" s="100" t="s">
        <v>52</v>
      </c>
      <c r="I20" s="100" t="s">
        <v>38</v>
      </c>
      <c r="J20" s="100"/>
      <c r="K20" s="100"/>
      <c r="L20" s="100" t="s">
        <v>58</v>
      </c>
      <c r="M20" s="101" t="s">
        <v>761</v>
      </c>
      <c r="N20" s="102">
        <v>150</v>
      </c>
      <c r="O20" s="102">
        <v>49</v>
      </c>
      <c r="P20" s="101" t="s">
        <v>51</v>
      </c>
      <c r="Q20" s="103"/>
      <c r="R20" s="103"/>
      <c r="S20" s="104"/>
      <c r="T20" s="103"/>
      <c r="U20" s="103"/>
      <c r="V20" s="104"/>
      <c r="W20" s="103"/>
      <c r="X20" s="103"/>
      <c r="Y20" s="104"/>
      <c r="Z20" s="1">
        <f t="shared" si="1"/>
        <v>18</v>
      </c>
      <c r="AA20" s="1">
        <f t="shared" si="2"/>
        <v>113808</v>
      </c>
    </row>
    <row r="21" spans="1:27" s="1" customFormat="1" ht="9.75" customHeight="1">
      <c r="A21" s="112" t="str">
        <f t="shared" si="0"/>
        <v>18 113807</v>
      </c>
      <c r="B21" s="97" t="s">
        <v>753</v>
      </c>
      <c r="C21" s="97" t="s">
        <v>49</v>
      </c>
      <c r="D21" s="97">
        <v>235</v>
      </c>
      <c r="E21" s="98" t="s">
        <v>754</v>
      </c>
      <c r="F21" s="99" t="s">
        <v>762</v>
      </c>
      <c r="G21" s="100" t="s">
        <v>46</v>
      </c>
      <c r="H21" s="100" t="s">
        <v>47</v>
      </c>
      <c r="I21" s="100" t="s">
        <v>38</v>
      </c>
      <c r="J21" s="100"/>
      <c r="K21" s="100"/>
      <c r="L21" s="100" t="s">
        <v>58</v>
      </c>
      <c r="M21" s="101" t="s">
        <v>763</v>
      </c>
      <c r="N21" s="102">
        <v>150</v>
      </c>
      <c r="O21" s="102">
        <v>49</v>
      </c>
      <c r="P21" s="101" t="s">
        <v>51</v>
      </c>
      <c r="Q21" s="103"/>
      <c r="R21" s="103"/>
      <c r="S21" s="104"/>
      <c r="T21" s="103"/>
      <c r="U21" s="103"/>
      <c r="V21" s="104"/>
      <c r="W21" s="103"/>
      <c r="X21" s="103"/>
      <c r="Y21" s="104"/>
      <c r="Z21" s="1">
        <f t="shared" si="1"/>
        <v>18</v>
      </c>
      <c r="AA21" s="1">
        <f t="shared" si="2"/>
        <v>113807</v>
      </c>
    </row>
    <row r="22" spans="1:27" s="1" customFormat="1" ht="9.75" customHeight="1">
      <c r="A22" s="112" t="str">
        <f t="shared" si="0"/>
        <v>14 106537</v>
      </c>
      <c r="B22" s="97" t="s">
        <v>753</v>
      </c>
      <c r="C22" s="97" t="s">
        <v>45</v>
      </c>
      <c r="D22" s="97">
        <v>621</v>
      </c>
      <c r="E22" s="98" t="s">
        <v>45</v>
      </c>
      <c r="F22" s="99" t="s">
        <v>325</v>
      </c>
      <c r="G22" s="100" t="s">
        <v>46</v>
      </c>
      <c r="H22" s="100" t="s">
        <v>52</v>
      </c>
      <c r="I22" s="100"/>
      <c r="J22" s="100"/>
      <c r="K22" s="100"/>
      <c r="L22" s="100" t="s">
        <v>58</v>
      </c>
      <c r="M22" s="101" t="s">
        <v>285</v>
      </c>
      <c r="N22" s="102">
        <v>146</v>
      </c>
      <c r="O22" s="102">
        <v>51</v>
      </c>
      <c r="P22" s="101" t="s">
        <v>616</v>
      </c>
      <c r="Q22" s="103">
        <v>12161</v>
      </c>
      <c r="R22" s="103">
        <v>83</v>
      </c>
      <c r="S22" s="104">
        <v>146.5</v>
      </c>
      <c r="T22" s="103"/>
      <c r="U22" s="103"/>
      <c r="V22" s="104"/>
      <c r="W22" s="103">
        <v>12161</v>
      </c>
      <c r="X22" s="103">
        <v>83</v>
      </c>
      <c r="Y22" s="104">
        <v>146.5</v>
      </c>
      <c r="Z22" s="1">
        <f t="shared" si="1"/>
        <v>14</v>
      </c>
      <c r="AA22" s="1">
        <f t="shared" si="2"/>
        <v>106537</v>
      </c>
    </row>
    <row r="23" spans="1:27" s="1" customFormat="1" ht="9.75" customHeight="1">
      <c r="A23" s="112" t="str">
        <f t="shared" si="0"/>
        <v>14 106538</v>
      </c>
      <c r="B23" s="97" t="s">
        <v>753</v>
      </c>
      <c r="C23" s="97" t="s">
        <v>45</v>
      </c>
      <c r="D23" s="97">
        <v>621</v>
      </c>
      <c r="E23" s="98" t="s">
        <v>45</v>
      </c>
      <c r="F23" s="99" t="s">
        <v>326</v>
      </c>
      <c r="G23" s="100" t="s">
        <v>46</v>
      </c>
      <c r="H23" s="100" t="s">
        <v>47</v>
      </c>
      <c r="I23" s="100"/>
      <c r="J23" s="100"/>
      <c r="K23" s="100"/>
      <c r="L23" s="100" t="s">
        <v>58</v>
      </c>
      <c r="M23" s="101" t="s">
        <v>286</v>
      </c>
      <c r="N23" s="102">
        <v>170</v>
      </c>
      <c r="O23" s="102">
        <v>35</v>
      </c>
      <c r="P23" s="101" t="s">
        <v>616</v>
      </c>
      <c r="Q23" s="103">
        <v>9555</v>
      </c>
      <c r="R23" s="103">
        <v>56</v>
      </c>
      <c r="S23" s="104">
        <v>170.6</v>
      </c>
      <c r="T23" s="103"/>
      <c r="U23" s="103"/>
      <c r="V23" s="104"/>
      <c r="W23" s="103">
        <v>9555</v>
      </c>
      <c r="X23" s="103">
        <v>56</v>
      </c>
      <c r="Y23" s="104">
        <v>170.6</v>
      </c>
      <c r="Z23" s="1">
        <f t="shared" si="1"/>
        <v>14</v>
      </c>
      <c r="AA23" s="1">
        <f t="shared" si="2"/>
        <v>106538</v>
      </c>
    </row>
    <row r="24" spans="1:27" s="1" customFormat="1" ht="9.75" customHeight="1">
      <c r="A24" s="112" t="str">
        <f t="shared" si="0"/>
        <v>15 108162</v>
      </c>
      <c r="B24" s="97" t="s">
        <v>753</v>
      </c>
      <c r="C24" s="97" t="s">
        <v>53</v>
      </c>
      <c r="D24" s="97">
        <v>3</v>
      </c>
      <c r="E24" s="98" t="s">
        <v>55</v>
      </c>
      <c r="F24" s="99" t="s">
        <v>327</v>
      </c>
      <c r="G24" s="100" t="s">
        <v>46</v>
      </c>
      <c r="H24" s="100" t="s">
        <v>47</v>
      </c>
      <c r="I24" s="100"/>
      <c r="J24" s="100"/>
      <c r="K24" s="100"/>
      <c r="L24" s="100" t="s">
        <v>58</v>
      </c>
      <c r="M24" s="101" t="s">
        <v>328</v>
      </c>
      <c r="N24" s="102">
        <v>152</v>
      </c>
      <c r="O24" s="102">
        <v>47</v>
      </c>
      <c r="P24" s="101" t="s">
        <v>61</v>
      </c>
      <c r="Q24" s="103">
        <v>8984</v>
      </c>
      <c r="R24" s="103">
        <v>59</v>
      </c>
      <c r="S24" s="104">
        <v>152.2</v>
      </c>
      <c r="T24" s="103">
        <v>7956</v>
      </c>
      <c r="U24" s="103">
        <v>52</v>
      </c>
      <c r="V24" s="104">
        <v>153</v>
      </c>
      <c r="W24" s="103">
        <v>16940</v>
      </c>
      <c r="X24" s="103">
        <v>111</v>
      </c>
      <c r="Y24" s="104">
        <v>152.6</v>
      </c>
      <c r="Z24" s="1">
        <f t="shared" si="1"/>
        <v>15</v>
      </c>
      <c r="AA24" s="1">
        <f t="shared" si="2"/>
        <v>108162</v>
      </c>
    </row>
    <row r="25" spans="1:27" s="1" customFormat="1" ht="9.75" customHeight="1">
      <c r="A25" s="112" t="str">
        <f t="shared" si="0"/>
        <v>8 95910</v>
      </c>
      <c r="B25" s="97" t="s">
        <v>753</v>
      </c>
      <c r="C25" s="97" t="s">
        <v>45</v>
      </c>
      <c r="D25" s="97">
        <v>4</v>
      </c>
      <c r="E25" s="98" t="s">
        <v>318</v>
      </c>
      <c r="F25" s="99" t="s">
        <v>329</v>
      </c>
      <c r="G25" s="100" t="s">
        <v>46</v>
      </c>
      <c r="H25" s="100" t="s">
        <v>47</v>
      </c>
      <c r="I25" s="100"/>
      <c r="J25" s="100"/>
      <c r="K25" s="100"/>
      <c r="L25" s="100" t="s">
        <v>58</v>
      </c>
      <c r="M25" s="101" t="s">
        <v>67</v>
      </c>
      <c r="N25" s="102">
        <v>179</v>
      </c>
      <c r="O25" s="102">
        <v>28</v>
      </c>
      <c r="P25" s="101" t="s">
        <v>192</v>
      </c>
      <c r="Q25" s="103">
        <v>10943</v>
      </c>
      <c r="R25" s="103">
        <v>61</v>
      </c>
      <c r="S25" s="104">
        <v>179.3</v>
      </c>
      <c r="T25" s="103"/>
      <c r="U25" s="103"/>
      <c r="V25" s="104"/>
      <c r="W25" s="103">
        <v>10943</v>
      </c>
      <c r="X25" s="103">
        <v>61</v>
      </c>
      <c r="Y25" s="104">
        <v>179.3</v>
      </c>
      <c r="Z25" s="1">
        <f t="shared" si="1"/>
        <v>8</v>
      </c>
      <c r="AA25" s="1">
        <f t="shared" si="2"/>
        <v>95910</v>
      </c>
    </row>
    <row r="26" spans="1:27" s="1" customFormat="1" ht="9.75" customHeight="1">
      <c r="A26" s="112" t="str">
        <f t="shared" si="0"/>
        <v>14 106481</v>
      </c>
      <c r="B26" s="97" t="s">
        <v>753</v>
      </c>
      <c r="C26" s="97" t="s">
        <v>49</v>
      </c>
      <c r="D26" s="97">
        <v>235</v>
      </c>
      <c r="E26" s="98" t="s">
        <v>45</v>
      </c>
      <c r="F26" s="99" t="s">
        <v>330</v>
      </c>
      <c r="G26" s="100" t="s">
        <v>46</v>
      </c>
      <c r="H26" s="100" t="s">
        <v>47</v>
      </c>
      <c r="I26" s="100"/>
      <c r="J26" s="100"/>
      <c r="K26" s="100"/>
      <c r="L26" s="100" t="s">
        <v>39</v>
      </c>
      <c r="M26" s="101" t="s">
        <v>287</v>
      </c>
      <c r="N26" s="102">
        <v>162</v>
      </c>
      <c r="O26" s="102">
        <v>40</v>
      </c>
      <c r="P26" s="101" t="s">
        <v>51</v>
      </c>
      <c r="Q26" s="103">
        <v>848</v>
      </c>
      <c r="R26" s="103">
        <v>6</v>
      </c>
      <c r="S26" s="104">
        <v>141.3</v>
      </c>
      <c r="T26" s="103">
        <v>14775</v>
      </c>
      <c r="U26" s="103">
        <v>90</v>
      </c>
      <c r="V26" s="104">
        <v>164.1</v>
      </c>
      <c r="W26" s="103">
        <v>15623</v>
      </c>
      <c r="X26" s="103">
        <v>96</v>
      </c>
      <c r="Y26" s="104">
        <v>162.7</v>
      </c>
      <c r="Z26" s="1">
        <f t="shared" si="1"/>
        <v>14</v>
      </c>
      <c r="AA26" s="1">
        <f t="shared" si="2"/>
        <v>106481</v>
      </c>
    </row>
    <row r="27" spans="1:27" s="1" customFormat="1" ht="9.75" customHeight="1">
      <c r="A27" s="112" t="str">
        <f t="shared" si="0"/>
        <v>10 100758</v>
      </c>
      <c r="B27" s="97" t="s">
        <v>753</v>
      </c>
      <c r="C27" s="97" t="s">
        <v>45</v>
      </c>
      <c r="D27" s="97">
        <v>4</v>
      </c>
      <c r="E27" s="98" t="s">
        <v>86</v>
      </c>
      <c r="F27" s="99" t="s">
        <v>331</v>
      </c>
      <c r="G27" s="100" t="s">
        <v>46</v>
      </c>
      <c r="H27" s="100" t="s">
        <v>47</v>
      </c>
      <c r="I27" s="100"/>
      <c r="J27" s="100"/>
      <c r="K27" s="100"/>
      <c r="L27" s="100" t="s">
        <v>58</v>
      </c>
      <c r="M27" s="101" t="s">
        <v>232</v>
      </c>
      <c r="N27" s="102">
        <v>179</v>
      </c>
      <c r="O27" s="102">
        <v>28</v>
      </c>
      <c r="P27" s="101" t="s">
        <v>192</v>
      </c>
      <c r="Q27" s="103">
        <v>728</v>
      </c>
      <c r="R27" s="103">
        <v>5</v>
      </c>
      <c r="S27" s="104">
        <v>145.6</v>
      </c>
      <c r="T27" s="103"/>
      <c r="U27" s="103"/>
      <c r="V27" s="104"/>
      <c r="W27" s="103">
        <v>728</v>
      </c>
      <c r="X27" s="103">
        <v>5</v>
      </c>
      <c r="Y27" s="104">
        <v>145.6</v>
      </c>
      <c r="Z27" s="1">
        <f t="shared" si="1"/>
        <v>10</v>
      </c>
      <c r="AA27" s="1">
        <f t="shared" si="2"/>
        <v>100758</v>
      </c>
    </row>
    <row r="28" spans="1:27" s="1" customFormat="1" ht="9.75" customHeight="1">
      <c r="A28" s="112" t="str">
        <f t="shared" si="0"/>
        <v>2 64647</v>
      </c>
      <c r="B28" s="97" t="s">
        <v>753</v>
      </c>
      <c r="C28" s="97" t="s">
        <v>49</v>
      </c>
      <c r="D28" s="97">
        <v>235</v>
      </c>
      <c r="E28" s="98" t="s">
        <v>323</v>
      </c>
      <c r="F28" s="99" t="s">
        <v>332</v>
      </c>
      <c r="G28" s="100" t="s">
        <v>46</v>
      </c>
      <c r="H28" s="100" t="s">
        <v>47</v>
      </c>
      <c r="I28" s="100"/>
      <c r="J28" s="100"/>
      <c r="K28" s="100"/>
      <c r="L28" s="100" t="s">
        <v>39</v>
      </c>
      <c r="M28" s="101" t="s">
        <v>68</v>
      </c>
      <c r="N28" s="102">
        <v>188</v>
      </c>
      <c r="O28" s="102">
        <v>22</v>
      </c>
      <c r="P28" s="101" t="s">
        <v>51</v>
      </c>
      <c r="Q28" s="103">
        <v>15061</v>
      </c>
      <c r="R28" s="103">
        <v>80</v>
      </c>
      <c r="S28" s="104">
        <v>188.2</v>
      </c>
      <c r="T28" s="103"/>
      <c r="U28" s="103"/>
      <c r="V28" s="104"/>
      <c r="W28" s="103">
        <v>15061</v>
      </c>
      <c r="X28" s="103">
        <v>80</v>
      </c>
      <c r="Y28" s="104">
        <v>188.2</v>
      </c>
      <c r="Z28" s="1">
        <f t="shared" si="1"/>
        <v>2</v>
      </c>
      <c r="AA28" s="1">
        <f t="shared" si="2"/>
        <v>64647</v>
      </c>
    </row>
    <row r="29" spans="1:27" s="1" customFormat="1" ht="9.75" customHeight="1">
      <c r="A29" s="112" t="str">
        <f t="shared" si="0"/>
        <v>8 96890</v>
      </c>
      <c r="B29" s="97" t="s">
        <v>753</v>
      </c>
      <c r="C29" s="97" t="s">
        <v>53</v>
      </c>
      <c r="D29" s="97">
        <v>1</v>
      </c>
      <c r="E29" s="98" t="s">
        <v>318</v>
      </c>
      <c r="F29" s="99" t="s">
        <v>764</v>
      </c>
      <c r="G29" s="100" t="s">
        <v>46</v>
      </c>
      <c r="H29" s="100" t="s">
        <v>52</v>
      </c>
      <c r="I29" s="100"/>
      <c r="J29" s="100"/>
      <c r="K29" s="100"/>
      <c r="L29" s="100" t="s">
        <v>58</v>
      </c>
      <c r="M29" s="101" t="s">
        <v>765</v>
      </c>
      <c r="N29" s="102">
        <v>166</v>
      </c>
      <c r="O29" s="102">
        <v>37</v>
      </c>
      <c r="P29" s="101" t="s">
        <v>69</v>
      </c>
      <c r="Q29" s="103">
        <v>1346</v>
      </c>
      <c r="R29" s="103">
        <v>10</v>
      </c>
      <c r="S29" s="104">
        <v>134.6</v>
      </c>
      <c r="T29" s="103"/>
      <c r="U29" s="103"/>
      <c r="V29" s="104"/>
      <c r="W29" s="103">
        <v>1346</v>
      </c>
      <c r="X29" s="103">
        <v>10</v>
      </c>
      <c r="Y29" s="104">
        <v>134.6</v>
      </c>
      <c r="Z29" s="1">
        <f t="shared" si="1"/>
        <v>8</v>
      </c>
      <c r="AA29" s="1">
        <f t="shared" si="2"/>
        <v>96890</v>
      </c>
    </row>
    <row r="30" spans="1:27" s="1" customFormat="1" ht="9.75" customHeight="1">
      <c r="A30" s="112" t="str">
        <f t="shared" si="0"/>
        <v>18 114116</v>
      </c>
      <c r="B30" s="97" t="s">
        <v>753</v>
      </c>
      <c r="C30" s="97" t="s">
        <v>53</v>
      </c>
      <c r="D30" s="97">
        <v>1</v>
      </c>
      <c r="E30" s="98" t="s">
        <v>754</v>
      </c>
      <c r="F30" s="99" t="s">
        <v>766</v>
      </c>
      <c r="G30" s="100" t="s">
        <v>46</v>
      </c>
      <c r="H30" s="100" t="s">
        <v>47</v>
      </c>
      <c r="I30" s="100" t="s">
        <v>38</v>
      </c>
      <c r="J30" s="100"/>
      <c r="K30" s="100"/>
      <c r="L30" s="100" t="s">
        <v>58</v>
      </c>
      <c r="M30" s="101" t="s">
        <v>767</v>
      </c>
      <c r="N30" s="102">
        <v>141</v>
      </c>
      <c r="O30" s="102">
        <v>55</v>
      </c>
      <c r="P30" s="101" t="s">
        <v>69</v>
      </c>
      <c r="Q30" s="103">
        <v>555</v>
      </c>
      <c r="R30" s="103">
        <v>5</v>
      </c>
      <c r="S30" s="104">
        <v>111</v>
      </c>
      <c r="T30" s="103"/>
      <c r="U30" s="103"/>
      <c r="V30" s="104"/>
      <c r="W30" s="103">
        <v>555</v>
      </c>
      <c r="X30" s="103">
        <v>5</v>
      </c>
      <c r="Y30" s="104">
        <v>111</v>
      </c>
      <c r="Z30" s="1">
        <f t="shared" si="1"/>
        <v>18</v>
      </c>
      <c r="AA30" s="1">
        <f t="shared" si="2"/>
        <v>114116</v>
      </c>
    </row>
    <row r="31" spans="1:27" s="1" customFormat="1" ht="9.75" customHeight="1">
      <c r="A31" s="112" t="str">
        <f t="shared" si="0"/>
        <v>10 100759</v>
      </c>
      <c r="B31" s="97" t="s">
        <v>753</v>
      </c>
      <c r="C31" s="97" t="s">
        <v>49</v>
      </c>
      <c r="D31" s="97">
        <v>235</v>
      </c>
      <c r="E31" s="98" t="s">
        <v>86</v>
      </c>
      <c r="F31" s="99" t="s">
        <v>333</v>
      </c>
      <c r="G31" s="100" t="s">
        <v>46</v>
      </c>
      <c r="H31" s="100" t="s">
        <v>52</v>
      </c>
      <c r="I31" s="100"/>
      <c r="J31" s="100"/>
      <c r="K31" s="100"/>
      <c r="L31" s="100" t="s">
        <v>58</v>
      </c>
      <c r="M31" s="101" t="s">
        <v>233</v>
      </c>
      <c r="N31" s="102">
        <v>179</v>
      </c>
      <c r="O31" s="102">
        <v>28</v>
      </c>
      <c r="P31" s="101" t="s">
        <v>51</v>
      </c>
      <c r="Q31" s="103">
        <v>2801</v>
      </c>
      <c r="R31" s="103">
        <v>16</v>
      </c>
      <c r="S31" s="104">
        <v>175</v>
      </c>
      <c r="T31" s="103"/>
      <c r="U31" s="103"/>
      <c r="V31" s="104"/>
      <c r="W31" s="103">
        <v>2801</v>
      </c>
      <c r="X31" s="103">
        <v>16</v>
      </c>
      <c r="Y31" s="104">
        <v>175</v>
      </c>
      <c r="Z31" s="1">
        <f t="shared" si="1"/>
        <v>10</v>
      </c>
      <c r="AA31" s="1">
        <f t="shared" si="2"/>
        <v>100759</v>
      </c>
    </row>
    <row r="32" spans="1:27" s="1" customFormat="1" ht="9.75" customHeight="1">
      <c r="A32" s="112" t="str">
        <f t="shared" si="0"/>
        <v>10 100753</v>
      </c>
      <c r="B32" s="97" t="s">
        <v>753</v>
      </c>
      <c r="C32" s="97" t="s">
        <v>49</v>
      </c>
      <c r="D32" s="97">
        <v>235</v>
      </c>
      <c r="E32" s="98" t="s">
        <v>86</v>
      </c>
      <c r="F32" s="99" t="s">
        <v>334</v>
      </c>
      <c r="G32" s="100" t="s">
        <v>46</v>
      </c>
      <c r="H32" s="100" t="s">
        <v>47</v>
      </c>
      <c r="I32" s="100"/>
      <c r="J32" s="100"/>
      <c r="K32" s="100"/>
      <c r="L32" s="100" t="s">
        <v>58</v>
      </c>
      <c r="M32" s="101" t="s">
        <v>234</v>
      </c>
      <c r="N32" s="102">
        <v>194</v>
      </c>
      <c r="O32" s="102">
        <v>18</v>
      </c>
      <c r="P32" s="101" t="s">
        <v>51</v>
      </c>
      <c r="Q32" s="103">
        <v>53748</v>
      </c>
      <c r="R32" s="103">
        <v>276</v>
      </c>
      <c r="S32" s="104">
        <v>194.7</v>
      </c>
      <c r="T32" s="103"/>
      <c r="U32" s="103"/>
      <c r="V32" s="104"/>
      <c r="W32" s="103">
        <v>53748</v>
      </c>
      <c r="X32" s="103">
        <v>276</v>
      </c>
      <c r="Y32" s="104">
        <v>194.7</v>
      </c>
      <c r="Z32" s="1">
        <f t="shared" si="1"/>
        <v>10</v>
      </c>
      <c r="AA32" s="1">
        <f t="shared" si="2"/>
        <v>100753</v>
      </c>
    </row>
    <row r="33" spans="1:27" s="1" customFormat="1" ht="9.75" customHeight="1">
      <c r="A33" s="112" t="str">
        <f t="shared" si="0"/>
        <v>18 114119</v>
      </c>
      <c r="B33" s="97" t="s">
        <v>753</v>
      </c>
      <c r="C33" s="97" t="s">
        <v>53</v>
      </c>
      <c r="D33" s="97">
        <v>1</v>
      </c>
      <c r="E33" s="98" t="s">
        <v>754</v>
      </c>
      <c r="F33" s="99" t="s">
        <v>768</v>
      </c>
      <c r="G33" s="100" t="s">
        <v>46</v>
      </c>
      <c r="H33" s="100" t="s">
        <v>56</v>
      </c>
      <c r="I33" s="100" t="s">
        <v>38</v>
      </c>
      <c r="J33" s="100"/>
      <c r="K33" s="100"/>
      <c r="L33" s="100" t="s">
        <v>58</v>
      </c>
      <c r="M33" s="101" t="s">
        <v>769</v>
      </c>
      <c r="N33" s="102">
        <v>144</v>
      </c>
      <c r="O33" s="102">
        <v>53</v>
      </c>
      <c r="P33" s="101" t="s">
        <v>69</v>
      </c>
      <c r="Q33" s="103">
        <v>628</v>
      </c>
      <c r="R33" s="103">
        <v>5</v>
      </c>
      <c r="S33" s="104">
        <v>125.6</v>
      </c>
      <c r="T33" s="103"/>
      <c r="U33" s="103"/>
      <c r="V33" s="104"/>
      <c r="W33" s="103">
        <v>628</v>
      </c>
      <c r="X33" s="103">
        <v>5</v>
      </c>
      <c r="Y33" s="104">
        <v>125.6</v>
      </c>
      <c r="Z33" s="1">
        <f t="shared" si="1"/>
        <v>18</v>
      </c>
      <c r="AA33" s="1">
        <f t="shared" si="2"/>
        <v>114119</v>
      </c>
    </row>
    <row r="34" spans="1:27" s="1" customFormat="1" ht="9.75" customHeight="1">
      <c r="A34" s="112" t="str">
        <f t="shared" si="0"/>
        <v>15 107721</v>
      </c>
      <c r="B34" s="97" t="s">
        <v>753</v>
      </c>
      <c r="C34" s="97" t="s">
        <v>49</v>
      </c>
      <c r="D34" s="97">
        <v>475</v>
      </c>
      <c r="E34" s="98" t="s">
        <v>55</v>
      </c>
      <c r="F34" s="99" t="s">
        <v>335</v>
      </c>
      <c r="G34" s="100" t="s">
        <v>58</v>
      </c>
      <c r="H34" s="100" t="s">
        <v>756</v>
      </c>
      <c r="I34" s="100"/>
      <c r="J34" s="100"/>
      <c r="K34" s="100"/>
      <c r="L34" s="100" t="s">
        <v>58</v>
      </c>
      <c r="M34" s="101" t="s">
        <v>336</v>
      </c>
      <c r="N34" s="102">
        <v>174</v>
      </c>
      <c r="O34" s="102">
        <v>32</v>
      </c>
      <c r="P34" s="101" t="s">
        <v>65</v>
      </c>
      <c r="Q34" s="103"/>
      <c r="R34" s="103"/>
      <c r="S34" s="104"/>
      <c r="T34" s="103"/>
      <c r="U34" s="103"/>
      <c r="V34" s="104"/>
      <c r="W34" s="103"/>
      <c r="X34" s="103"/>
      <c r="Y34" s="104"/>
      <c r="Z34" s="1">
        <f t="shared" si="1"/>
        <v>15</v>
      </c>
      <c r="AA34" s="1">
        <f t="shared" si="2"/>
        <v>107721</v>
      </c>
    </row>
    <row r="35" spans="1:27" s="1" customFormat="1" ht="9.75" customHeight="1">
      <c r="A35" s="112" t="str">
        <f t="shared" si="0"/>
        <v>10 99570</v>
      </c>
      <c r="B35" s="97" t="s">
        <v>753</v>
      </c>
      <c r="C35" s="97" t="s">
        <v>53</v>
      </c>
      <c r="D35" s="97">
        <v>2</v>
      </c>
      <c r="E35" s="98" t="s">
        <v>86</v>
      </c>
      <c r="F35" s="99" t="s">
        <v>338</v>
      </c>
      <c r="G35" s="100" t="s">
        <v>46</v>
      </c>
      <c r="H35" s="100" t="s">
        <v>756</v>
      </c>
      <c r="I35" s="100"/>
      <c r="J35" s="100"/>
      <c r="K35" s="100"/>
      <c r="L35" s="100" t="s">
        <v>58</v>
      </c>
      <c r="M35" s="101" t="s">
        <v>191</v>
      </c>
      <c r="N35" s="102">
        <v>195</v>
      </c>
      <c r="O35" s="102">
        <v>17</v>
      </c>
      <c r="P35" s="101" t="s">
        <v>54</v>
      </c>
      <c r="Q35" s="103">
        <v>31138</v>
      </c>
      <c r="R35" s="103">
        <v>159</v>
      </c>
      <c r="S35" s="104">
        <v>195.8</v>
      </c>
      <c r="T35" s="103"/>
      <c r="U35" s="103"/>
      <c r="V35" s="104"/>
      <c r="W35" s="103">
        <v>31138</v>
      </c>
      <c r="X35" s="103">
        <v>159</v>
      </c>
      <c r="Y35" s="104">
        <v>195.8</v>
      </c>
      <c r="Z35" s="1">
        <f t="shared" si="1"/>
        <v>10</v>
      </c>
      <c r="AA35" s="1">
        <f t="shared" si="2"/>
        <v>99570</v>
      </c>
    </row>
    <row r="36" spans="1:27" s="1" customFormat="1" ht="9.75" customHeight="1">
      <c r="A36" s="112" t="str">
        <f t="shared" si="0"/>
        <v>12 104435</v>
      </c>
      <c r="B36" s="97" t="s">
        <v>753</v>
      </c>
      <c r="C36" s="97" t="s">
        <v>49</v>
      </c>
      <c r="D36" s="97">
        <v>476</v>
      </c>
      <c r="E36" s="98" t="s">
        <v>95</v>
      </c>
      <c r="F36" s="99" t="s">
        <v>770</v>
      </c>
      <c r="G36" s="100" t="s">
        <v>58</v>
      </c>
      <c r="H36" s="100" t="s">
        <v>63</v>
      </c>
      <c r="I36" s="100"/>
      <c r="J36" s="100"/>
      <c r="K36" s="100"/>
      <c r="L36" s="100" t="s">
        <v>58</v>
      </c>
      <c r="M36" s="101" t="s">
        <v>771</v>
      </c>
      <c r="N36" s="102">
        <v>174</v>
      </c>
      <c r="O36" s="102">
        <v>32</v>
      </c>
      <c r="P36" s="101" t="s">
        <v>82</v>
      </c>
      <c r="Q36" s="103"/>
      <c r="R36" s="103"/>
      <c r="S36" s="104"/>
      <c r="T36" s="103"/>
      <c r="U36" s="103"/>
      <c r="V36" s="104"/>
      <c r="W36" s="103"/>
      <c r="X36" s="103"/>
      <c r="Y36" s="104"/>
      <c r="Z36" s="1">
        <f t="shared" si="1"/>
        <v>12</v>
      </c>
      <c r="AA36" s="1">
        <f t="shared" si="2"/>
        <v>104435</v>
      </c>
    </row>
    <row r="37" spans="1:27" s="1" customFormat="1" ht="9.75" customHeight="1">
      <c r="A37" s="112" t="str">
        <f t="shared" si="0"/>
        <v>86 40265</v>
      </c>
      <c r="B37" s="97" t="s">
        <v>753</v>
      </c>
      <c r="C37" s="97" t="s">
        <v>49</v>
      </c>
      <c r="D37" s="97">
        <v>235</v>
      </c>
      <c r="E37" s="98" t="s">
        <v>188</v>
      </c>
      <c r="F37" s="99" t="s">
        <v>339</v>
      </c>
      <c r="G37" s="100" t="s">
        <v>46</v>
      </c>
      <c r="H37" s="100" t="s">
        <v>56</v>
      </c>
      <c r="I37" s="100"/>
      <c r="J37" s="100"/>
      <c r="K37" s="100"/>
      <c r="L37" s="100" t="s">
        <v>39</v>
      </c>
      <c r="M37" s="101" t="s">
        <v>70</v>
      </c>
      <c r="N37" s="102">
        <v>184</v>
      </c>
      <c r="O37" s="102">
        <v>25</v>
      </c>
      <c r="P37" s="101" t="s">
        <v>51</v>
      </c>
      <c r="Q37" s="103">
        <v>19367</v>
      </c>
      <c r="R37" s="103">
        <v>105</v>
      </c>
      <c r="S37" s="104">
        <v>184.4</v>
      </c>
      <c r="T37" s="103"/>
      <c r="U37" s="103"/>
      <c r="V37" s="104"/>
      <c r="W37" s="103">
        <v>19367</v>
      </c>
      <c r="X37" s="103">
        <v>105</v>
      </c>
      <c r="Y37" s="104">
        <v>184.4</v>
      </c>
      <c r="Z37" s="1">
        <f t="shared" si="1"/>
        <v>86</v>
      </c>
      <c r="AA37" s="1">
        <f t="shared" si="2"/>
        <v>40265</v>
      </c>
    </row>
    <row r="38" spans="1:27" s="1" customFormat="1" ht="9.75" customHeight="1">
      <c r="A38" s="112" t="str">
        <f t="shared" si="0"/>
        <v>7 94440</v>
      </c>
      <c r="B38" s="97" t="s">
        <v>753</v>
      </c>
      <c r="C38" s="97" t="s">
        <v>49</v>
      </c>
      <c r="D38" s="97">
        <v>235</v>
      </c>
      <c r="E38" s="98" t="s">
        <v>340</v>
      </c>
      <c r="F38" s="99" t="s">
        <v>341</v>
      </c>
      <c r="G38" s="100" t="s">
        <v>46</v>
      </c>
      <c r="H38" s="100" t="s">
        <v>47</v>
      </c>
      <c r="I38" s="100"/>
      <c r="J38" s="100"/>
      <c r="K38" s="100"/>
      <c r="L38" s="100" t="s">
        <v>39</v>
      </c>
      <c r="M38" s="101" t="s">
        <v>72</v>
      </c>
      <c r="N38" s="102">
        <v>186</v>
      </c>
      <c r="O38" s="102">
        <v>23</v>
      </c>
      <c r="P38" s="101" t="s">
        <v>51</v>
      </c>
      <c r="Q38" s="103">
        <v>8960</v>
      </c>
      <c r="R38" s="103">
        <v>48</v>
      </c>
      <c r="S38" s="104">
        <v>186.6</v>
      </c>
      <c r="T38" s="103"/>
      <c r="U38" s="103"/>
      <c r="V38" s="104"/>
      <c r="W38" s="103">
        <v>8960</v>
      </c>
      <c r="X38" s="103">
        <v>48</v>
      </c>
      <c r="Y38" s="104">
        <v>186.6</v>
      </c>
      <c r="Z38" s="1">
        <f t="shared" si="1"/>
        <v>7</v>
      </c>
      <c r="AA38" s="1">
        <f t="shared" si="2"/>
        <v>94440</v>
      </c>
    </row>
    <row r="39" spans="1:27" s="1" customFormat="1" ht="9.75" customHeight="1">
      <c r="A39" s="112" t="str">
        <f t="shared" si="0"/>
        <v>10 100224</v>
      </c>
      <c r="B39" s="97" t="s">
        <v>753</v>
      </c>
      <c r="C39" s="97" t="s">
        <v>49</v>
      </c>
      <c r="D39" s="97">
        <v>476</v>
      </c>
      <c r="E39" s="98" t="s">
        <v>86</v>
      </c>
      <c r="F39" s="99" t="s">
        <v>772</v>
      </c>
      <c r="G39" s="100" t="s">
        <v>46</v>
      </c>
      <c r="H39" s="100" t="s">
        <v>56</v>
      </c>
      <c r="I39" s="100"/>
      <c r="J39" s="100"/>
      <c r="K39" s="100"/>
      <c r="L39" s="100" t="s">
        <v>58</v>
      </c>
      <c r="M39" s="101" t="s">
        <v>773</v>
      </c>
      <c r="N39" s="102">
        <v>176</v>
      </c>
      <c r="O39" s="102">
        <v>30</v>
      </c>
      <c r="P39" s="101" t="s">
        <v>82</v>
      </c>
      <c r="Q39" s="103">
        <v>835</v>
      </c>
      <c r="R39" s="103">
        <v>6</v>
      </c>
      <c r="S39" s="104">
        <v>139.1</v>
      </c>
      <c r="T39" s="103"/>
      <c r="U39" s="103"/>
      <c r="V39" s="104"/>
      <c r="W39" s="103">
        <v>835</v>
      </c>
      <c r="X39" s="103">
        <v>6</v>
      </c>
      <c r="Y39" s="104">
        <v>139.1</v>
      </c>
      <c r="Z39" s="1">
        <f t="shared" si="1"/>
        <v>10</v>
      </c>
      <c r="AA39" s="1">
        <f t="shared" si="2"/>
        <v>100224</v>
      </c>
    </row>
    <row r="40" spans="1:27" s="1" customFormat="1" ht="9.75" customHeight="1">
      <c r="A40" s="112" t="str">
        <f t="shared" si="0"/>
        <v>18 113803</v>
      </c>
      <c r="B40" s="97" t="s">
        <v>753</v>
      </c>
      <c r="C40" s="97" t="s">
        <v>49</v>
      </c>
      <c r="D40" s="97">
        <v>235</v>
      </c>
      <c r="E40" s="98" t="s">
        <v>754</v>
      </c>
      <c r="F40" s="99" t="s">
        <v>774</v>
      </c>
      <c r="G40" s="100" t="s">
        <v>46</v>
      </c>
      <c r="H40" s="100" t="s">
        <v>47</v>
      </c>
      <c r="I40" s="100" t="s">
        <v>38</v>
      </c>
      <c r="J40" s="100"/>
      <c r="K40" s="100"/>
      <c r="L40" s="100" t="s">
        <v>39</v>
      </c>
      <c r="M40" s="101" t="s">
        <v>775</v>
      </c>
      <c r="N40" s="102">
        <v>150</v>
      </c>
      <c r="O40" s="102">
        <v>49</v>
      </c>
      <c r="P40" s="101" t="s">
        <v>51</v>
      </c>
      <c r="Q40" s="103"/>
      <c r="R40" s="103"/>
      <c r="S40" s="104"/>
      <c r="T40" s="103"/>
      <c r="U40" s="103"/>
      <c r="V40" s="104"/>
      <c r="W40" s="103"/>
      <c r="X40" s="103"/>
      <c r="Y40" s="104"/>
      <c r="Z40" s="1">
        <f t="shared" si="1"/>
        <v>18</v>
      </c>
      <c r="AA40" s="1">
        <f t="shared" si="2"/>
        <v>113803</v>
      </c>
    </row>
    <row r="41" spans="1:27" s="1" customFormat="1" ht="9.75" customHeight="1">
      <c r="A41" s="112" t="str">
        <f t="shared" si="0"/>
        <v>15 107442</v>
      </c>
      <c r="B41" s="97" t="s">
        <v>753</v>
      </c>
      <c r="C41" s="97" t="s">
        <v>49</v>
      </c>
      <c r="D41" s="97">
        <v>235</v>
      </c>
      <c r="E41" s="98" t="s">
        <v>55</v>
      </c>
      <c r="F41" s="99" t="s">
        <v>342</v>
      </c>
      <c r="G41" s="100" t="s">
        <v>46</v>
      </c>
      <c r="H41" s="100" t="s">
        <v>47</v>
      </c>
      <c r="I41" s="100"/>
      <c r="J41" s="100"/>
      <c r="K41" s="100"/>
      <c r="L41" s="100" t="s">
        <v>58</v>
      </c>
      <c r="M41" s="101" t="s">
        <v>343</v>
      </c>
      <c r="N41" s="102">
        <v>114</v>
      </c>
      <c r="O41" s="102">
        <v>74</v>
      </c>
      <c r="P41" s="101" t="s">
        <v>51</v>
      </c>
      <c r="Q41" s="103"/>
      <c r="R41" s="103"/>
      <c r="S41" s="104"/>
      <c r="T41" s="103">
        <v>2745</v>
      </c>
      <c r="U41" s="103">
        <v>24</v>
      </c>
      <c r="V41" s="104">
        <v>114.3</v>
      </c>
      <c r="W41" s="103">
        <v>2745</v>
      </c>
      <c r="X41" s="103">
        <v>24</v>
      </c>
      <c r="Y41" s="104">
        <v>114.3</v>
      </c>
      <c r="Z41" s="1">
        <f t="shared" si="1"/>
        <v>15</v>
      </c>
      <c r="AA41" s="1">
        <f t="shared" si="2"/>
        <v>107442</v>
      </c>
    </row>
    <row r="42" spans="1:27" s="1" customFormat="1" ht="9.75" customHeight="1">
      <c r="A42" s="112" t="str">
        <f t="shared" si="0"/>
        <v>9 97588</v>
      </c>
      <c r="B42" s="97" t="s">
        <v>753</v>
      </c>
      <c r="C42" s="97" t="s">
        <v>49</v>
      </c>
      <c r="D42" s="97">
        <v>235</v>
      </c>
      <c r="E42" s="98" t="s">
        <v>312</v>
      </c>
      <c r="F42" s="99" t="s">
        <v>344</v>
      </c>
      <c r="G42" s="100" t="s">
        <v>58</v>
      </c>
      <c r="H42" s="100" t="s">
        <v>56</v>
      </c>
      <c r="I42" s="100"/>
      <c r="J42" s="100"/>
      <c r="K42" s="100"/>
      <c r="L42" s="100" t="s">
        <v>39</v>
      </c>
      <c r="M42" s="101" t="s">
        <v>73</v>
      </c>
      <c r="N42" s="102">
        <v>130</v>
      </c>
      <c r="O42" s="102">
        <v>63</v>
      </c>
      <c r="P42" s="101" t="s">
        <v>51</v>
      </c>
      <c r="Q42" s="103">
        <v>7973</v>
      </c>
      <c r="R42" s="103">
        <v>61</v>
      </c>
      <c r="S42" s="104">
        <v>130.7</v>
      </c>
      <c r="T42" s="103"/>
      <c r="U42" s="103"/>
      <c r="V42" s="104"/>
      <c r="W42" s="103">
        <v>7973</v>
      </c>
      <c r="X42" s="103">
        <v>61</v>
      </c>
      <c r="Y42" s="104">
        <v>130.7</v>
      </c>
      <c r="Z42" s="1">
        <f t="shared" si="1"/>
        <v>9</v>
      </c>
      <c r="AA42" s="1">
        <f t="shared" si="2"/>
        <v>97588</v>
      </c>
    </row>
    <row r="43" spans="1:27" s="1" customFormat="1" ht="9.75" customHeight="1">
      <c r="A43" s="112" t="str">
        <f t="shared" si="0"/>
        <v>9 97589</v>
      </c>
      <c r="B43" s="97" t="s">
        <v>753</v>
      </c>
      <c r="C43" s="97" t="s">
        <v>49</v>
      </c>
      <c r="D43" s="97">
        <v>235</v>
      </c>
      <c r="E43" s="98" t="s">
        <v>312</v>
      </c>
      <c r="F43" s="99" t="s">
        <v>345</v>
      </c>
      <c r="G43" s="100" t="s">
        <v>46</v>
      </c>
      <c r="H43" s="100" t="s">
        <v>56</v>
      </c>
      <c r="I43" s="100"/>
      <c r="J43" s="100"/>
      <c r="K43" s="100"/>
      <c r="L43" s="100" t="s">
        <v>39</v>
      </c>
      <c r="M43" s="101" t="s">
        <v>74</v>
      </c>
      <c r="N43" s="102">
        <v>159</v>
      </c>
      <c r="O43" s="102">
        <v>42</v>
      </c>
      <c r="P43" s="101" t="s">
        <v>51</v>
      </c>
      <c r="Q43" s="103">
        <v>10653</v>
      </c>
      <c r="R43" s="103">
        <v>67</v>
      </c>
      <c r="S43" s="104">
        <v>159</v>
      </c>
      <c r="T43" s="103"/>
      <c r="U43" s="103"/>
      <c r="V43" s="104"/>
      <c r="W43" s="103">
        <v>10653</v>
      </c>
      <c r="X43" s="103">
        <v>67</v>
      </c>
      <c r="Y43" s="104">
        <v>159</v>
      </c>
      <c r="Z43" s="1">
        <f t="shared" si="1"/>
        <v>9</v>
      </c>
      <c r="AA43" s="1">
        <f t="shared" si="2"/>
        <v>97589</v>
      </c>
    </row>
    <row r="44" spans="1:27" s="1" customFormat="1" ht="9.75" customHeight="1">
      <c r="A44" s="112" t="str">
        <f t="shared" si="0"/>
        <v>18 114511</v>
      </c>
      <c r="B44" s="97" t="s">
        <v>753</v>
      </c>
      <c r="C44" s="97" t="s">
        <v>53</v>
      </c>
      <c r="D44" s="97">
        <v>2</v>
      </c>
      <c r="E44" s="98" t="s">
        <v>754</v>
      </c>
      <c r="F44" s="99" t="s">
        <v>776</v>
      </c>
      <c r="G44" s="100" t="s">
        <v>58</v>
      </c>
      <c r="H44" s="100" t="s">
        <v>75</v>
      </c>
      <c r="I44" s="100" t="s">
        <v>38</v>
      </c>
      <c r="J44" s="100"/>
      <c r="K44" s="100"/>
      <c r="L44" s="100" t="s">
        <v>58</v>
      </c>
      <c r="M44" s="101" t="s">
        <v>777</v>
      </c>
      <c r="N44" s="102">
        <v>127</v>
      </c>
      <c r="O44" s="102">
        <v>65</v>
      </c>
      <c r="P44" s="101" t="s">
        <v>54</v>
      </c>
      <c r="Q44" s="103">
        <v>1478</v>
      </c>
      <c r="R44" s="103">
        <v>12</v>
      </c>
      <c r="S44" s="104">
        <v>123.1</v>
      </c>
      <c r="T44" s="103"/>
      <c r="U44" s="103"/>
      <c r="V44" s="104"/>
      <c r="W44" s="103">
        <v>1478</v>
      </c>
      <c r="X44" s="103">
        <v>12</v>
      </c>
      <c r="Y44" s="104">
        <v>123.1</v>
      </c>
      <c r="Z44" s="1">
        <f t="shared" si="1"/>
        <v>18</v>
      </c>
      <c r="AA44" s="1">
        <f t="shared" si="2"/>
        <v>114511</v>
      </c>
    </row>
    <row r="45" spans="1:27" s="1" customFormat="1" ht="9.75" customHeight="1">
      <c r="A45" s="112" t="str">
        <f t="shared" si="0"/>
        <v>7 93642</v>
      </c>
      <c r="B45" s="97" t="s">
        <v>753</v>
      </c>
      <c r="C45" s="97" t="s">
        <v>45</v>
      </c>
      <c r="D45" s="97">
        <v>5</v>
      </c>
      <c r="E45" s="98" t="s">
        <v>340</v>
      </c>
      <c r="F45" s="99" t="s">
        <v>588</v>
      </c>
      <c r="G45" s="100" t="s">
        <v>46</v>
      </c>
      <c r="H45" s="100" t="s">
        <v>63</v>
      </c>
      <c r="I45" s="100"/>
      <c r="J45" s="100"/>
      <c r="K45" s="100"/>
      <c r="L45" s="100" t="s">
        <v>58</v>
      </c>
      <c r="M45" s="101" t="s">
        <v>589</v>
      </c>
      <c r="N45" s="102">
        <v>161</v>
      </c>
      <c r="O45" s="102">
        <v>41</v>
      </c>
      <c r="P45" s="101" t="s">
        <v>190</v>
      </c>
      <c r="Q45" s="103">
        <v>14828</v>
      </c>
      <c r="R45" s="103">
        <v>92</v>
      </c>
      <c r="S45" s="104">
        <v>161.1</v>
      </c>
      <c r="T45" s="103"/>
      <c r="U45" s="103"/>
      <c r="V45" s="104"/>
      <c r="W45" s="103">
        <v>14828</v>
      </c>
      <c r="X45" s="103">
        <v>92</v>
      </c>
      <c r="Y45" s="104">
        <v>161.1</v>
      </c>
      <c r="Z45" s="1">
        <f t="shared" si="1"/>
        <v>7</v>
      </c>
      <c r="AA45" s="1">
        <f t="shared" si="2"/>
        <v>93642</v>
      </c>
    </row>
    <row r="46" spans="1:27" s="1" customFormat="1" ht="9.75" customHeight="1">
      <c r="A46" s="112" t="str">
        <f t="shared" si="0"/>
        <v>12 104424</v>
      </c>
      <c r="B46" s="97" t="s">
        <v>753</v>
      </c>
      <c r="C46" s="97" t="s">
        <v>45</v>
      </c>
      <c r="D46" s="97">
        <v>4</v>
      </c>
      <c r="E46" s="98" t="s">
        <v>95</v>
      </c>
      <c r="F46" s="99" t="s">
        <v>346</v>
      </c>
      <c r="G46" s="100" t="s">
        <v>58</v>
      </c>
      <c r="H46" s="100" t="s">
        <v>756</v>
      </c>
      <c r="I46" s="100"/>
      <c r="J46" s="100"/>
      <c r="K46" s="100"/>
      <c r="L46" s="100" t="s">
        <v>58</v>
      </c>
      <c r="M46" s="101" t="s">
        <v>235</v>
      </c>
      <c r="N46" s="102">
        <v>162</v>
      </c>
      <c r="O46" s="102">
        <v>40</v>
      </c>
      <c r="P46" s="101" t="s">
        <v>192</v>
      </c>
      <c r="Q46" s="103">
        <v>21729</v>
      </c>
      <c r="R46" s="103">
        <v>134</v>
      </c>
      <c r="S46" s="104">
        <v>162.1</v>
      </c>
      <c r="T46" s="103"/>
      <c r="U46" s="103"/>
      <c r="V46" s="104"/>
      <c r="W46" s="103">
        <v>21729</v>
      </c>
      <c r="X46" s="103">
        <v>134</v>
      </c>
      <c r="Y46" s="104">
        <v>162.1</v>
      </c>
      <c r="Z46" s="1">
        <f t="shared" si="1"/>
        <v>12</v>
      </c>
      <c r="AA46" s="1">
        <f t="shared" si="2"/>
        <v>104424</v>
      </c>
    </row>
    <row r="47" spans="1:27" s="1" customFormat="1" ht="9.75" customHeight="1">
      <c r="A47" s="112" t="str">
        <f t="shared" si="0"/>
        <v>14 106046</v>
      </c>
      <c r="B47" s="97" t="s">
        <v>753</v>
      </c>
      <c r="C47" s="97" t="s">
        <v>45</v>
      </c>
      <c r="D47" s="97">
        <v>4</v>
      </c>
      <c r="E47" s="98" t="s">
        <v>45</v>
      </c>
      <c r="F47" s="99" t="s">
        <v>347</v>
      </c>
      <c r="G47" s="100" t="s">
        <v>58</v>
      </c>
      <c r="H47" s="100" t="s">
        <v>47</v>
      </c>
      <c r="I47" s="100"/>
      <c r="J47" s="100"/>
      <c r="K47" s="100"/>
      <c r="L47" s="100" t="s">
        <v>58</v>
      </c>
      <c r="M47" s="101" t="s">
        <v>288</v>
      </c>
      <c r="N47" s="102">
        <v>135</v>
      </c>
      <c r="O47" s="102">
        <v>59</v>
      </c>
      <c r="P47" s="101" t="s">
        <v>192</v>
      </c>
      <c r="Q47" s="103">
        <v>9997</v>
      </c>
      <c r="R47" s="103">
        <v>74</v>
      </c>
      <c r="S47" s="104">
        <v>135</v>
      </c>
      <c r="T47" s="103"/>
      <c r="U47" s="103"/>
      <c r="V47" s="104"/>
      <c r="W47" s="103">
        <v>9997</v>
      </c>
      <c r="X47" s="103">
        <v>74</v>
      </c>
      <c r="Y47" s="104">
        <v>135</v>
      </c>
      <c r="Z47" s="1">
        <f t="shared" si="1"/>
        <v>14</v>
      </c>
      <c r="AA47" s="1">
        <f t="shared" si="2"/>
        <v>106046</v>
      </c>
    </row>
    <row r="48" spans="1:27" s="1" customFormat="1" ht="9.75" customHeight="1">
      <c r="A48" s="112" t="str">
        <f t="shared" si="0"/>
        <v>14 106919</v>
      </c>
      <c r="B48" s="97" t="s">
        <v>753</v>
      </c>
      <c r="C48" s="97" t="s">
        <v>45</v>
      </c>
      <c r="D48" s="97">
        <v>4</v>
      </c>
      <c r="E48" s="98" t="s">
        <v>45</v>
      </c>
      <c r="F48" s="99" t="s">
        <v>348</v>
      </c>
      <c r="G48" s="100" t="s">
        <v>58</v>
      </c>
      <c r="H48" s="100" t="s">
        <v>56</v>
      </c>
      <c r="I48" s="100"/>
      <c r="J48" s="100"/>
      <c r="K48" s="100"/>
      <c r="L48" s="100" t="s">
        <v>58</v>
      </c>
      <c r="M48" s="101" t="s">
        <v>289</v>
      </c>
      <c r="N48" s="102">
        <v>138</v>
      </c>
      <c r="O48" s="102">
        <v>57</v>
      </c>
      <c r="P48" s="101" t="s">
        <v>192</v>
      </c>
      <c r="Q48" s="103">
        <v>2966</v>
      </c>
      <c r="R48" s="103">
        <v>22</v>
      </c>
      <c r="S48" s="104">
        <v>134.8</v>
      </c>
      <c r="T48" s="103"/>
      <c r="U48" s="103"/>
      <c r="V48" s="104"/>
      <c r="W48" s="103">
        <v>2966</v>
      </c>
      <c r="X48" s="103">
        <v>22</v>
      </c>
      <c r="Y48" s="104">
        <v>134.8</v>
      </c>
      <c r="Z48" s="1">
        <f t="shared" si="1"/>
        <v>14</v>
      </c>
      <c r="AA48" s="1">
        <f t="shared" si="2"/>
        <v>106919</v>
      </c>
    </row>
    <row r="49" spans="1:27" s="1" customFormat="1" ht="9.75" customHeight="1">
      <c r="A49" s="112" t="str">
        <f t="shared" si="0"/>
        <v>98 61038</v>
      </c>
      <c r="B49" s="97" t="s">
        <v>753</v>
      </c>
      <c r="C49" s="97" t="s">
        <v>49</v>
      </c>
      <c r="D49" s="97">
        <v>235</v>
      </c>
      <c r="E49" s="98" t="s">
        <v>178</v>
      </c>
      <c r="F49" s="99" t="s">
        <v>349</v>
      </c>
      <c r="G49" s="100" t="s">
        <v>46</v>
      </c>
      <c r="H49" s="100" t="s">
        <v>52</v>
      </c>
      <c r="I49" s="100"/>
      <c r="J49" s="100"/>
      <c r="K49" s="100"/>
      <c r="L49" s="100" t="s">
        <v>39</v>
      </c>
      <c r="M49" s="101" t="s">
        <v>77</v>
      </c>
      <c r="N49" s="102">
        <v>170</v>
      </c>
      <c r="O49" s="102">
        <v>35</v>
      </c>
      <c r="P49" s="101" t="s">
        <v>51</v>
      </c>
      <c r="Q49" s="103">
        <v>2456</v>
      </c>
      <c r="R49" s="103">
        <v>15</v>
      </c>
      <c r="S49" s="104">
        <v>163.7</v>
      </c>
      <c r="T49" s="103">
        <v>9337</v>
      </c>
      <c r="U49" s="103">
        <v>54</v>
      </c>
      <c r="V49" s="104">
        <v>172.9</v>
      </c>
      <c r="W49" s="103">
        <v>11793</v>
      </c>
      <c r="X49" s="103">
        <v>69</v>
      </c>
      <c r="Y49" s="104">
        <v>170.9</v>
      </c>
      <c r="Z49" s="1">
        <f t="shared" si="1"/>
        <v>98</v>
      </c>
      <c r="AA49" s="1">
        <f t="shared" si="2"/>
        <v>61038</v>
      </c>
    </row>
    <row r="50" spans="1:27" s="1" customFormat="1" ht="9.75" customHeight="1">
      <c r="A50" s="112" t="str">
        <f t="shared" si="0"/>
        <v>93 70542</v>
      </c>
      <c r="B50" s="97" t="s">
        <v>753</v>
      </c>
      <c r="C50" s="97" t="s">
        <v>49</v>
      </c>
      <c r="D50" s="97">
        <v>235</v>
      </c>
      <c r="E50" s="98" t="s">
        <v>179</v>
      </c>
      <c r="F50" s="99" t="s">
        <v>350</v>
      </c>
      <c r="G50" s="100" t="s">
        <v>58</v>
      </c>
      <c r="H50" s="100" t="s">
        <v>52</v>
      </c>
      <c r="I50" s="100"/>
      <c r="J50" s="100"/>
      <c r="K50" s="100"/>
      <c r="L50" s="100" t="s">
        <v>39</v>
      </c>
      <c r="M50" s="101" t="s">
        <v>79</v>
      </c>
      <c r="N50" s="102">
        <v>161</v>
      </c>
      <c r="O50" s="102">
        <v>41</v>
      </c>
      <c r="P50" s="101" t="s">
        <v>51</v>
      </c>
      <c r="Q50" s="103">
        <v>32129</v>
      </c>
      <c r="R50" s="103">
        <v>199</v>
      </c>
      <c r="S50" s="104">
        <v>161.4</v>
      </c>
      <c r="T50" s="103"/>
      <c r="U50" s="103"/>
      <c r="V50" s="104"/>
      <c r="W50" s="103">
        <v>32129</v>
      </c>
      <c r="X50" s="103">
        <v>199</v>
      </c>
      <c r="Y50" s="104">
        <v>161.4</v>
      </c>
      <c r="Z50" s="1">
        <f t="shared" si="1"/>
        <v>93</v>
      </c>
      <c r="AA50" s="1">
        <f t="shared" si="2"/>
        <v>70542</v>
      </c>
    </row>
    <row r="51" spans="1:27" s="1" customFormat="1" ht="9.75" customHeight="1">
      <c r="A51" s="112" t="str">
        <f t="shared" si="0"/>
        <v>79 17371</v>
      </c>
      <c r="B51" s="97" t="s">
        <v>753</v>
      </c>
      <c r="C51" s="97" t="s">
        <v>49</v>
      </c>
      <c r="D51" s="97">
        <v>476</v>
      </c>
      <c r="E51" s="98" t="s">
        <v>187</v>
      </c>
      <c r="F51" s="99" t="s">
        <v>351</v>
      </c>
      <c r="G51" s="100" t="s">
        <v>58</v>
      </c>
      <c r="H51" s="100" t="s">
        <v>63</v>
      </c>
      <c r="I51" s="100"/>
      <c r="J51" s="100"/>
      <c r="K51" s="100"/>
      <c r="L51" s="100" t="s">
        <v>39</v>
      </c>
      <c r="M51" s="101" t="s">
        <v>81</v>
      </c>
      <c r="N51" s="102">
        <v>147</v>
      </c>
      <c r="O51" s="102">
        <v>51</v>
      </c>
      <c r="P51" s="101" t="s">
        <v>82</v>
      </c>
      <c r="Q51" s="103">
        <v>4999</v>
      </c>
      <c r="R51" s="103">
        <v>34</v>
      </c>
      <c r="S51" s="104">
        <v>147</v>
      </c>
      <c r="T51" s="103"/>
      <c r="U51" s="103"/>
      <c r="V51" s="104"/>
      <c r="W51" s="103">
        <v>4999</v>
      </c>
      <c r="X51" s="103">
        <v>34</v>
      </c>
      <c r="Y51" s="104">
        <v>147</v>
      </c>
      <c r="Z51" s="1">
        <f t="shared" si="1"/>
        <v>79</v>
      </c>
      <c r="AA51" s="1">
        <f t="shared" si="2"/>
        <v>17371</v>
      </c>
    </row>
    <row r="52" spans="1:27" s="1" customFormat="1" ht="9.75" customHeight="1">
      <c r="A52" s="112" t="str">
        <f t="shared" si="0"/>
        <v>86 508</v>
      </c>
      <c r="B52" s="97" t="s">
        <v>753</v>
      </c>
      <c r="C52" s="97" t="s">
        <v>49</v>
      </c>
      <c r="D52" s="97">
        <v>476</v>
      </c>
      <c r="E52" s="98" t="s">
        <v>188</v>
      </c>
      <c r="F52" s="99" t="s">
        <v>352</v>
      </c>
      <c r="G52" s="100" t="s">
        <v>46</v>
      </c>
      <c r="H52" s="100" t="s">
        <v>63</v>
      </c>
      <c r="I52" s="100"/>
      <c r="J52" s="100"/>
      <c r="K52" s="100"/>
      <c r="L52" s="100" t="s">
        <v>39</v>
      </c>
      <c r="M52" s="101" t="s">
        <v>236</v>
      </c>
      <c r="N52" s="102">
        <v>165</v>
      </c>
      <c r="O52" s="102">
        <v>38</v>
      </c>
      <c r="P52" s="101" t="s">
        <v>82</v>
      </c>
      <c r="Q52" s="103">
        <v>2324</v>
      </c>
      <c r="R52" s="103">
        <v>14</v>
      </c>
      <c r="S52" s="104">
        <v>166</v>
      </c>
      <c r="T52" s="103">
        <v>3970</v>
      </c>
      <c r="U52" s="103">
        <v>24</v>
      </c>
      <c r="V52" s="104">
        <v>165.4</v>
      </c>
      <c r="W52" s="103">
        <v>6294</v>
      </c>
      <c r="X52" s="103">
        <v>38</v>
      </c>
      <c r="Y52" s="104">
        <v>165.6</v>
      </c>
      <c r="Z52" s="1">
        <f t="shared" si="1"/>
        <v>86</v>
      </c>
      <c r="AA52" s="1">
        <f t="shared" si="2"/>
        <v>508</v>
      </c>
    </row>
    <row r="53" spans="1:27" s="1" customFormat="1" ht="9.75" customHeight="1">
      <c r="A53" s="112" t="str">
        <f t="shared" si="0"/>
        <v>14 107103</v>
      </c>
      <c r="B53" s="97" t="s">
        <v>753</v>
      </c>
      <c r="C53" s="97" t="s">
        <v>45</v>
      </c>
      <c r="D53" s="97">
        <v>4</v>
      </c>
      <c r="E53" s="98" t="s">
        <v>45</v>
      </c>
      <c r="F53" s="99" t="s">
        <v>353</v>
      </c>
      <c r="G53" s="100" t="s">
        <v>46</v>
      </c>
      <c r="H53" s="100" t="s">
        <v>56</v>
      </c>
      <c r="I53" s="100"/>
      <c r="J53" s="100"/>
      <c r="K53" s="100"/>
      <c r="L53" s="100" t="s">
        <v>58</v>
      </c>
      <c r="M53" s="101" t="s">
        <v>290</v>
      </c>
      <c r="N53" s="102">
        <v>159</v>
      </c>
      <c r="O53" s="102">
        <v>42</v>
      </c>
      <c r="P53" s="101" t="s">
        <v>192</v>
      </c>
      <c r="Q53" s="103">
        <v>4777</v>
      </c>
      <c r="R53" s="103">
        <v>30</v>
      </c>
      <c r="S53" s="104">
        <v>159.2</v>
      </c>
      <c r="T53" s="103"/>
      <c r="U53" s="103"/>
      <c r="V53" s="104"/>
      <c r="W53" s="103">
        <v>4777</v>
      </c>
      <c r="X53" s="103">
        <v>30</v>
      </c>
      <c r="Y53" s="104">
        <v>159.2</v>
      </c>
      <c r="Z53" s="1">
        <f t="shared" si="1"/>
        <v>14</v>
      </c>
      <c r="AA53" s="1">
        <f t="shared" si="2"/>
        <v>107103</v>
      </c>
    </row>
    <row r="54" spans="1:27" s="1" customFormat="1" ht="9.75" customHeight="1">
      <c r="A54" s="112" t="str">
        <f t="shared" si="0"/>
        <v>15 107288</v>
      </c>
      <c r="B54" s="97" t="s">
        <v>753</v>
      </c>
      <c r="C54" s="97" t="s">
        <v>49</v>
      </c>
      <c r="D54" s="97">
        <v>235</v>
      </c>
      <c r="E54" s="98" t="s">
        <v>55</v>
      </c>
      <c r="F54" s="99" t="s">
        <v>354</v>
      </c>
      <c r="G54" s="100" t="s">
        <v>46</v>
      </c>
      <c r="H54" s="100" t="s">
        <v>47</v>
      </c>
      <c r="I54" s="100"/>
      <c r="J54" s="100"/>
      <c r="K54" s="100"/>
      <c r="L54" s="100" t="s">
        <v>58</v>
      </c>
      <c r="M54" s="101" t="s">
        <v>355</v>
      </c>
      <c r="N54" s="102">
        <v>135</v>
      </c>
      <c r="O54" s="102">
        <v>59</v>
      </c>
      <c r="P54" s="101" t="s">
        <v>51</v>
      </c>
      <c r="Q54" s="103"/>
      <c r="R54" s="103"/>
      <c r="S54" s="104"/>
      <c r="T54" s="103">
        <v>3254</v>
      </c>
      <c r="U54" s="103">
        <v>24</v>
      </c>
      <c r="V54" s="104">
        <v>135.5</v>
      </c>
      <c r="W54" s="103">
        <v>3254</v>
      </c>
      <c r="X54" s="103">
        <v>24</v>
      </c>
      <c r="Y54" s="104">
        <v>135.5</v>
      </c>
      <c r="Z54" s="1">
        <f t="shared" si="1"/>
        <v>15</v>
      </c>
      <c r="AA54" s="1">
        <f t="shared" si="2"/>
        <v>107288</v>
      </c>
    </row>
    <row r="55" spans="1:27" s="1" customFormat="1" ht="9.75" customHeight="1">
      <c r="A55" s="112" t="str">
        <f t="shared" si="0"/>
        <v>16 109596</v>
      </c>
      <c r="B55" s="97" t="s">
        <v>753</v>
      </c>
      <c r="C55" s="97" t="s">
        <v>45</v>
      </c>
      <c r="D55" s="97">
        <v>4</v>
      </c>
      <c r="E55" s="98" t="s">
        <v>66</v>
      </c>
      <c r="F55" s="99" t="s">
        <v>590</v>
      </c>
      <c r="G55" s="100" t="s">
        <v>46</v>
      </c>
      <c r="H55" s="100" t="s">
        <v>283</v>
      </c>
      <c r="I55" s="100"/>
      <c r="J55" s="100"/>
      <c r="K55" s="100"/>
      <c r="L55" s="100" t="s">
        <v>58</v>
      </c>
      <c r="M55" s="101" t="s">
        <v>591</v>
      </c>
      <c r="N55" s="102">
        <v>79</v>
      </c>
      <c r="O55" s="102">
        <v>80</v>
      </c>
      <c r="P55" s="101" t="s">
        <v>192</v>
      </c>
      <c r="Q55" s="103">
        <v>2058</v>
      </c>
      <c r="R55" s="103">
        <v>26</v>
      </c>
      <c r="S55" s="104">
        <v>79.1</v>
      </c>
      <c r="T55" s="103"/>
      <c r="U55" s="103"/>
      <c r="V55" s="104"/>
      <c r="W55" s="103">
        <v>2058</v>
      </c>
      <c r="X55" s="103">
        <v>26</v>
      </c>
      <c r="Y55" s="104">
        <v>79.1</v>
      </c>
      <c r="Z55" s="1">
        <f t="shared" si="1"/>
        <v>16</v>
      </c>
      <c r="AA55" s="1">
        <f t="shared" si="2"/>
        <v>109596</v>
      </c>
    </row>
    <row r="56" spans="1:27" s="1" customFormat="1" ht="9.75" customHeight="1">
      <c r="A56" s="112" t="str">
        <f t="shared" si="0"/>
        <v>13 105324</v>
      </c>
      <c r="B56" s="97" t="s">
        <v>753</v>
      </c>
      <c r="C56" s="97" t="s">
        <v>45</v>
      </c>
      <c r="D56" s="97">
        <v>4</v>
      </c>
      <c r="E56" s="98" t="s">
        <v>226</v>
      </c>
      <c r="F56" s="99" t="s">
        <v>356</v>
      </c>
      <c r="G56" s="100" t="s">
        <v>46</v>
      </c>
      <c r="H56" s="100" t="s">
        <v>47</v>
      </c>
      <c r="I56" s="100"/>
      <c r="J56" s="100"/>
      <c r="K56" s="100"/>
      <c r="L56" s="100" t="s">
        <v>58</v>
      </c>
      <c r="M56" s="101" t="s">
        <v>291</v>
      </c>
      <c r="N56" s="102">
        <v>182</v>
      </c>
      <c r="O56" s="102">
        <v>26</v>
      </c>
      <c r="P56" s="101" t="s">
        <v>192</v>
      </c>
      <c r="Q56" s="103">
        <v>25205</v>
      </c>
      <c r="R56" s="103">
        <v>138</v>
      </c>
      <c r="S56" s="104">
        <v>182.6</v>
      </c>
      <c r="T56" s="103"/>
      <c r="U56" s="103"/>
      <c r="V56" s="104"/>
      <c r="W56" s="103">
        <v>25205</v>
      </c>
      <c r="X56" s="103">
        <v>138</v>
      </c>
      <c r="Y56" s="104">
        <v>182.6</v>
      </c>
      <c r="Z56" s="1">
        <f t="shared" si="1"/>
        <v>13</v>
      </c>
      <c r="AA56" s="1">
        <f t="shared" si="2"/>
        <v>105324</v>
      </c>
    </row>
    <row r="57" spans="1:27" s="1" customFormat="1" ht="9.75" customHeight="1">
      <c r="A57" s="112" t="str">
        <f t="shared" si="0"/>
        <v>12 104421</v>
      </c>
      <c r="B57" s="97" t="s">
        <v>753</v>
      </c>
      <c r="C57" s="97" t="s">
        <v>45</v>
      </c>
      <c r="D57" s="97">
        <v>4</v>
      </c>
      <c r="E57" s="98" t="s">
        <v>95</v>
      </c>
      <c r="F57" s="99" t="s">
        <v>357</v>
      </c>
      <c r="G57" s="100" t="s">
        <v>58</v>
      </c>
      <c r="H57" s="100" t="s">
        <v>47</v>
      </c>
      <c r="I57" s="100"/>
      <c r="J57" s="100"/>
      <c r="K57" s="100"/>
      <c r="L57" s="100" t="s">
        <v>58</v>
      </c>
      <c r="M57" s="101" t="s">
        <v>292</v>
      </c>
      <c r="N57" s="102">
        <v>151</v>
      </c>
      <c r="O57" s="102">
        <v>48</v>
      </c>
      <c r="P57" s="101" t="s">
        <v>192</v>
      </c>
      <c r="Q57" s="103">
        <v>18510</v>
      </c>
      <c r="R57" s="103">
        <v>122</v>
      </c>
      <c r="S57" s="104">
        <v>151.7</v>
      </c>
      <c r="T57" s="103"/>
      <c r="U57" s="103"/>
      <c r="V57" s="104"/>
      <c r="W57" s="103">
        <v>18510</v>
      </c>
      <c r="X57" s="103">
        <v>122</v>
      </c>
      <c r="Y57" s="104">
        <v>151.7</v>
      </c>
      <c r="Z57" s="1">
        <f t="shared" si="1"/>
        <v>12</v>
      </c>
      <c r="AA57" s="1">
        <f t="shared" si="2"/>
        <v>104421</v>
      </c>
    </row>
    <row r="58" spans="1:27" s="1" customFormat="1" ht="9.75" customHeight="1">
      <c r="A58" s="112" t="str">
        <f t="shared" si="0"/>
        <v>88 56770</v>
      </c>
      <c r="B58" s="97" t="s">
        <v>753</v>
      </c>
      <c r="C58" s="97" t="s">
        <v>49</v>
      </c>
      <c r="D58" s="97">
        <v>476</v>
      </c>
      <c r="E58" s="98" t="s">
        <v>180</v>
      </c>
      <c r="F58" s="99" t="s">
        <v>358</v>
      </c>
      <c r="G58" s="100" t="s">
        <v>46</v>
      </c>
      <c r="H58" s="100" t="s">
        <v>52</v>
      </c>
      <c r="I58" s="100"/>
      <c r="J58" s="100"/>
      <c r="K58" s="100"/>
      <c r="L58" s="100" t="s">
        <v>58</v>
      </c>
      <c r="M58" s="101" t="s">
        <v>83</v>
      </c>
      <c r="N58" s="102">
        <v>163</v>
      </c>
      <c r="O58" s="102">
        <v>39</v>
      </c>
      <c r="P58" s="101" t="s">
        <v>82</v>
      </c>
      <c r="Q58" s="103">
        <v>8332</v>
      </c>
      <c r="R58" s="103">
        <v>51</v>
      </c>
      <c r="S58" s="104">
        <v>163.3</v>
      </c>
      <c r="T58" s="103"/>
      <c r="U58" s="103"/>
      <c r="V58" s="104"/>
      <c r="W58" s="103">
        <v>8332</v>
      </c>
      <c r="X58" s="103">
        <v>51</v>
      </c>
      <c r="Y58" s="104">
        <v>163.3</v>
      </c>
      <c r="Z58" s="1">
        <f t="shared" si="1"/>
        <v>88</v>
      </c>
      <c r="AA58" s="1">
        <f t="shared" si="2"/>
        <v>56770</v>
      </c>
    </row>
    <row r="59" spans="1:27" s="1" customFormat="1" ht="9.75" customHeight="1">
      <c r="A59" s="112" t="str">
        <f t="shared" si="0"/>
        <v>98 61634</v>
      </c>
      <c r="B59" s="97" t="s">
        <v>753</v>
      </c>
      <c r="C59" s="97" t="s">
        <v>49</v>
      </c>
      <c r="D59" s="97">
        <v>235</v>
      </c>
      <c r="E59" s="98" t="s">
        <v>178</v>
      </c>
      <c r="F59" s="99" t="s">
        <v>359</v>
      </c>
      <c r="G59" s="100" t="s">
        <v>46</v>
      </c>
      <c r="H59" s="100" t="s">
        <v>52</v>
      </c>
      <c r="I59" s="100"/>
      <c r="J59" s="100"/>
      <c r="K59" s="100"/>
      <c r="L59" s="100" t="s">
        <v>39</v>
      </c>
      <c r="M59" s="101" t="s">
        <v>84</v>
      </c>
      <c r="N59" s="102">
        <v>151</v>
      </c>
      <c r="O59" s="102">
        <v>48</v>
      </c>
      <c r="P59" s="101" t="s">
        <v>51</v>
      </c>
      <c r="Q59" s="103"/>
      <c r="R59" s="103"/>
      <c r="S59" s="104"/>
      <c r="T59" s="103">
        <v>4546</v>
      </c>
      <c r="U59" s="103">
        <v>30</v>
      </c>
      <c r="V59" s="104">
        <v>151.5</v>
      </c>
      <c r="W59" s="103">
        <v>4546</v>
      </c>
      <c r="X59" s="103">
        <v>30</v>
      </c>
      <c r="Y59" s="104">
        <v>151.5</v>
      </c>
      <c r="Z59" s="1">
        <f t="shared" si="1"/>
        <v>98</v>
      </c>
      <c r="AA59" s="1">
        <f t="shared" si="2"/>
        <v>61634</v>
      </c>
    </row>
    <row r="60" spans="1:27" s="1" customFormat="1" ht="9.75" customHeight="1">
      <c r="A60" s="112" t="str">
        <f t="shared" si="0"/>
        <v>13 104690</v>
      </c>
      <c r="B60" s="97" t="s">
        <v>753</v>
      </c>
      <c r="C60" s="97" t="s">
        <v>53</v>
      </c>
      <c r="D60" s="97">
        <v>3</v>
      </c>
      <c r="E60" s="98" t="s">
        <v>226</v>
      </c>
      <c r="F60" s="99" t="s">
        <v>360</v>
      </c>
      <c r="G60" s="100" t="s">
        <v>46</v>
      </c>
      <c r="H60" s="100" t="s">
        <v>47</v>
      </c>
      <c r="I60" s="100"/>
      <c r="J60" s="100"/>
      <c r="K60" s="100"/>
      <c r="L60" s="100" t="s">
        <v>58</v>
      </c>
      <c r="M60" s="101" t="s">
        <v>237</v>
      </c>
      <c r="N60" s="102">
        <v>144</v>
      </c>
      <c r="O60" s="102">
        <v>53</v>
      </c>
      <c r="P60" s="101" t="s">
        <v>61</v>
      </c>
      <c r="Q60" s="103">
        <v>2189</v>
      </c>
      <c r="R60" s="103">
        <v>14</v>
      </c>
      <c r="S60" s="104">
        <v>156.3</v>
      </c>
      <c r="T60" s="103">
        <v>9532</v>
      </c>
      <c r="U60" s="103">
        <v>67</v>
      </c>
      <c r="V60" s="104">
        <v>142.2</v>
      </c>
      <c r="W60" s="103">
        <v>11721</v>
      </c>
      <c r="X60" s="103">
        <v>81</v>
      </c>
      <c r="Y60" s="104">
        <v>144.7</v>
      </c>
      <c r="Z60" s="1">
        <f t="shared" si="1"/>
        <v>13</v>
      </c>
      <c r="AA60" s="1">
        <f t="shared" si="2"/>
        <v>104690</v>
      </c>
    </row>
    <row r="61" spans="1:27" s="1" customFormat="1" ht="9.75" customHeight="1">
      <c r="A61" s="112" t="str">
        <f t="shared" si="0"/>
        <v>16 110708</v>
      </c>
      <c r="B61" s="97" t="s">
        <v>753</v>
      </c>
      <c r="C61" s="97" t="s">
        <v>45</v>
      </c>
      <c r="D61" s="97">
        <v>1</v>
      </c>
      <c r="E61" s="98" t="s">
        <v>66</v>
      </c>
      <c r="F61" s="99" t="s">
        <v>617</v>
      </c>
      <c r="G61" s="100" t="s">
        <v>46</v>
      </c>
      <c r="H61" s="100" t="s">
        <v>56</v>
      </c>
      <c r="I61" s="100"/>
      <c r="J61" s="100"/>
      <c r="K61" s="100"/>
      <c r="L61" s="100" t="s">
        <v>58</v>
      </c>
      <c r="M61" s="101" t="s">
        <v>618</v>
      </c>
      <c r="N61" s="102">
        <v>147</v>
      </c>
      <c r="O61" s="102">
        <v>51</v>
      </c>
      <c r="P61" s="101" t="s">
        <v>80</v>
      </c>
      <c r="Q61" s="103">
        <v>3151</v>
      </c>
      <c r="R61" s="103">
        <v>22</v>
      </c>
      <c r="S61" s="104">
        <v>143.2</v>
      </c>
      <c r="T61" s="103"/>
      <c r="U61" s="103"/>
      <c r="V61" s="104"/>
      <c r="W61" s="103">
        <v>3151</v>
      </c>
      <c r="X61" s="103">
        <v>22</v>
      </c>
      <c r="Y61" s="104">
        <v>143.2</v>
      </c>
      <c r="Z61" s="1">
        <f t="shared" si="1"/>
        <v>16</v>
      </c>
      <c r="AA61" s="1">
        <f t="shared" si="2"/>
        <v>110708</v>
      </c>
    </row>
    <row r="62" spans="1:27" s="1" customFormat="1" ht="9.75" customHeight="1">
      <c r="A62" s="112" t="str">
        <f t="shared" si="0"/>
        <v>15 107878</v>
      </c>
      <c r="B62" s="97" t="s">
        <v>753</v>
      </c>
      <c r="C62" s="97" t="s">
        <v>45</v>
      </c>
      <c r="D62" s="97">
        <v>1</v>
      </c>
      <c r="E62" s="98" t="s">
        <v>55</v>
      </c>
      <c r="F62" s="99" t="s">
        <v>362</v>
      </c>
      <c r="G62" s="100" t="s">
        <v>46</v>
      </c>
      <c r="H62" s="100" t="s">
        <v>47</v>
      </c>
      <c r="I62" s="100"/>
      <c r="J62" s="100"/>
      <c r="K62" s="100"/>
      <c r="L62" s="100" t="s">
        <v>58</v>
      </c>
      <c r="M62" s="101" t="s">
        <v>363</v>
      </c>
      <c r="N62" s="102">
        <v>178</v>
      </c>
      <c r="O62" s="102">
        <v>29</v>
      </c>
      <c r="P62" s="101" t="s">
        <v>80</v>
      </c>
      <c r="Q62" s="103">
        <v>1063</v>
      </c>
      <c r="R62" s="103">
        <v>7</v>
      </c>
      <c r="S62" s="104">
        <v>151.8</v>
      </c>
      <c r="T62" s="103"/>
      <c r="U62" s="103"/>
      <c r="V62" s="104"/>
      <c r="W62" s="103">
        <v>1063</v>
      </c>
      <c r="X62" s="103">
        <v>7</v>
      </c>
      <c r="Y62" s="104">
        <v>151.8</v>
      </c>
      <c r="Z62" s="1">
        <f t="shared" si="1"/>
        <v>15</v>
      </c>
      <c r="AA62" s="1">
        <f t="shared" si="2"/>
        <v>107878</v>
      </c>
    </row>
    <row r="63" spans="1:27" s="1" customFormat="1" ht="9.75" customHeight="1">
      <c r="A63" s="112" t="str">
        <f t="shared" si="0"/>
        <v>85 27559</v>
      </c>
      <c r="B63" s="97" t="s">
        <v>753</v>
      </c>
      <c r="C63" s="97" t="s">
        <v>45</v>
      </c>
      <c r="D63" s="97">
        <v>621</v>
      </c>
      <c r="E63" s="98" t="s">
        <v>92</v>
      </c>
      <c r="F63" s="99" t="s">
        <v>364</v>
      </c>
      <c r="G63" s="100" t="s">
        <v>46</v>
      </c>
      <c r="H63" s="100" t="s">
        <v>63</v>
      </c>
      <c r="I63" s="100"/>
      <c r="J63" s="100"/>
      <c r="K63" s="100"/>
      <c r="L63" s="100" t="s">
        <v>39</v>
      </c>
      <c r="M63" s="101" t="s">
        <v>365</v>
      </c>
      <c r="N63" s="102">
        <v>178</v>
      </c>
      <c r="O63" s="102">
        <v>29</v>
      </c>
      <c r="P63" s="101" t="s">
        <v>616</v>
      </c>
      <c r="Q63" s="103">
        <v>26068</v>
      </c>
      <c r="R63" s="103">
        <v>146</v>
      </c>
      <c r="S63" s="104">
        <v>178.5</v>
      </c>
      <c r="T63" s="103">
        <v>22540</v>
      </c>
      <c r="U63" s="103">
        <v>124</v>
      </c>
      <c r="V63" s="104">
        <v>181.7</v>
      </c>
      <c r="W63" s="103">
        <v>48608</v>
      </c>
      <c r="X63" s="103">
        <v>270</v>
      </c>
      <c r="Y63" s="104">
        <v>180</v>
      </c>
      <c r="Z63" s="1">
        <f t="shared" si="1"/>
        <v>85</v>
      </c>
      <c r="AA63" s="1">
        <f t="shared" si="2"/>
        <v>27559</v>
      </c>
    </row>
    <row r="64" spans="1:27" s="1" customFormat="1" ht="9.75" customHeight="1">
      <c r="A64" s="112" t="str">
        <f t="shared" si="0"/>
        <v>85 27560</v>
      </c>
      <c r="B64" s="97" t="s">
        <v>753</v>
      </c>
      <c r="C64" s="97" t="s">
        <v>45</v>
      </c>
      <c r="D64" s="97">
        <v>621</v>
      </c>
      <c r="E64" s="98" t="s">
        <v>92</v>
      </c>
      <c r="F64" s="99" t="s">
        <v>366</v>
      </c>
      <c r="G64" s="100" t="s">
        <v>58</v>
      </c>
      <c r="H64" s="100" t="s">
        <v>56</v>
      </c>
      <c r="I64" s="100"/>
      <c r="J64" s="100"/>
      <c r="K64" s="100"/>
      <c r="L64" s="100" t="s">
        <v>39</v>
      </c>
      <c r="M64" s="101" t="s">
        <v>367</v>
      </c>
      <c r="N64" s="102">
        <v>172</v>
      </c>
      <c r="O64" s="102">
        <v>33</v>
      </c>
      <c r="P64" s="101" t="s">
        <v>616</v>
      </c>
      <c r="Q64" s="103">
        <v>26264</v>
      </c>
      <c r="R64" s="103">
        <v>152</v>
      </c>
      <c r="S64" s="104">
        <v>172.7</v>
      </c>
      <c r="T64" s="103">
        <v>17743</v>
      </c>
      <c r="U64" s="103">
        <v>100</v>
      </c>
      <c r="V64" s="104">
        <v>177.4</v>
      </c>
      <c r="W64" s="103">
        <v>44007</v>
      </c>
      <c r="X64" s="103">
        <v>252</v>
      </c>
      <c r="Y64" s="104">
        <v>174.6</v>
      </c>
      <c r="Z64" s="1">
        <f t="shared" si="1"/>
        <v>85</v>
      </c>
      <c r="AA64" s="1">
        <f t="shared" si="2"/>
        <v>27560</v>
      </c>
    </row>
    <row r="65" spans="1:27" s="1" customFormat="1" ht="9.75" customHeight="1">
      <c r="A65" s="112" t="str">
        <f t="shared" si="0"/>
        <v>10 99568</v>
      </c>
      <c r="B65" s="97" t="s">
        <v>753</v>
      </c>
      <c r="C65" s="97" t="s">
        <v>53</v>
      </c>
      <c r="D65" s="97">
        <v>3</v>
      </c>
      <c r="E65" s="98" t="s">
        <v>86</v>
      </c>
      <c r="F65" s="99" t="s">
        <v>368</v>
      </c>
      <c r="G65" s="100" t="s">
        <v>46</v>
      </c>
      <c r="H65" s="100" t="s">
        <v>52</v>
      </c>
      <c r="I65" s="100"/>
      <c r="J65" s="100"/>
      <c r="K65" s="100"/>
      <c r="L65" s="100" t="s">
        <v>58</v>
      </c>
      <c r="M65" s="101" t="s">
        <v>193</v>
      </c>
      <c r="N65" s="102">
        <v>167</v>
      </c>
      <c r="O65" s="102">
        <v>37</v>
      </c>
      <c r="P65" s="101" t="s">
        <v>61</v>
      </c>
      <c r="Q65" s="103">
        <v>7718</v>
      </c>
      <c r="R65" s="103">
        <v>46</v>
      </c>
      <c r="S65" s="104">
        <v>167.7</v>
      </c>
      <c r="T65" s="103">
        <v>5319</v>
      </c>
      <c r="U65" s="103">
        <v>32</v>
      </c>
      <c r="V65" s="104">
        <v>166.2</v>
      </c>
      <c r="W65" s="103">
        <v>13037</v>
      </c>
      <c r="X65" s="103">
        <v>78</v>
      </c>
      <c r="Y65" s="104">
        <v>167.1</v>
      </c>
      <c r="Z65" s="1">
        <f t="shared" si="1"/>
        <v>10</v>
      </c>
      <c r="AA65" s="1">
        <f t="shared" si="2"/>
        <v>99568</v>
      </c>
    </row>
    <row r="66" spans="1:27" s="1" customFormat="1" ht="9.75" customHeight="1">
      <c r="A66" s="112" t="str">
        <f t="shared" si="0"/>
        <v>14 106048</v>
      </c>
      <c r="B66" s="97" t="s">
        <v>753</v>
      </c>
      <c r="C66" s="97" t="s">
        <v>45</v>
      </c>
      <c r="D66" s="97">
        <v>4</v>
      </c>
      <c r="E66" s="98" t="s">
        <v>45</v>
      </c>
      <c r="F66" s="99" t="s">
        <v>369</v>
      </c>
      <c r="G66" s="100" t="s">
        <v>58</v>
      </c>
      <c r="H66" s="100" t="s">
        <v>52</v>
      </c>
      <c r="I66" s="100"/>
      <c r="J66" s="100"/>
      <c r="K66" s="100"/>
      <c r="L66" s="100" t="s">
        <v>58</v>
      </c>
      <c r="M66" s="101" t="s">
        <v>293</v>
      </c>
      <c r="N66" s="102">
        <v>140</v>
      </c>
      <c r="O66" s="102">
        <v>56</v>
      </c>
      <c r="P66" s="101" t="s">
        <v>192</v>
      </c>
      <c r="Q66" s="103">
        <v>2844</v>
      </c>
      <c r="R66" s="103">
        <v>21</v>
      </c>
      <c r="S66" s="104">
        <v>135.4</v>
      </c>
      <c r="T66" s="103"/>
      <c r="U66" s="103"/>
      <c r="V66" s="104"/>
      <c r="W66" s="103">
        <v>2844</v>
      </c>
      <c r="X66" s="103">
        <v>21</v>
      </c>
      <c r="Y66" s="104">
        <v>135.4</v>
      </c>
      <c r="Z66" s="1">
        <f t="shared" si="1"/>
        <v>14</v>
      </c>
      <c r="AA66" s="1">
        <f t="shared" si="2"/>
        <v>106048</v>
      </c>
    </row>
    <row r="67" spans="1:27" s="1" customFormat="1" ht="9.75" customHeight="1">
      <c r="A67" s="112" t="str">
        <f t="shared" si="0"/>
        <v>9 99023</v>
      </c>
      <c r="B67" s="97" t="s">
        <v>753</v>
      </c>
      <c r="C67" s="97" t="s">
        <v>53</v>
      </c>
      <c r="D67" s="97">
        <v>1</v>
      </c>
      <c r="E67" s="98" t="s">
        <v>312</v>
      </c>
      <c r="F67" s="99" t="s">
        <v>370</v>
      </c>
      <c r="G67" s="100" t="s">
        <v>46</v>
      </c>
      <c r="H67" s="100" t="s">
        <v>63</v>
      </c>
      <c r="I67" s="100"/>
      <c r="J67" s="100"/>
      <c r="K67" s="100"/>
      <c r="L67" s="100" t="s">
        <v>58</v>
      </c>
      <c r="M67" s="101" t="s">
        <v>238</v>
      </c>
      <c r="N67" s="102">
        <v>174</v>
      </c>
      <c r="O67" s="102">
        <v>32</v>
      </c>
      <c r="P67" s="101" t="s">
        <v>69</v>
      </c>
      <c r="Q67" s="103"/>
      <c r="R67" s="103"/>
      <c r="S67" s="104"/>
      <c r="T67" s="103">
        <v>965</v>
      </c>
      <c r="U67" s="103">
        <v>7</v>
      </c>
      <c r="V67" s="104">
        <v>137.8</v>
      </c>
      <c r="W67" s="103">
        <v>965</v>
      </c>
      <c r="X67" s="103">
        <v>7</v>
      </c>
      <c r="Y67" s="104">
        <v>137.8</v>
      </c>
      <c r="Z67" s="1">
        <f t="shared" si="1"/>
        <v>9</v>
      </c>
      <c r="AA67" s="1">
        <f t="shared" si="2"/>
        <v>99023</v>
      </c>
    </row>
    <row r="68" spans="1:27" s="1" customFormat="1" ht="9.75" customHeight="1">
      <c r="A68" s="112" t="str">
        <f aca="true" t="shared" si="3" ref="A68:A131">CONCATENATE(Z68," ",AA68)</f>
        <v>6 92129</v>
      </c>
      <c r="B68" s="97" t="s">
        <v>753</v>
      </c>
      <c r="C68" s="97" t="s">
        <v>49</v>
      </c>
      <c r="D68" s="97">
        <v>235</v>
      </c>
      <c r="E68" s="98" t="s">
        <v>371</v>
      </c>
      <c r="F68" s="99" t="s">
        <v>372</v>
      </c>
      <c r="G68" s="100" t="s">
        <v>46</v>
      </c>
      <c r="H68" s="100" t="s">
        <v>52</v>
      </c>
      <c r="I68" s="100"/>
      <c r="J68" s="100"/>
      <c r="K68" s="100"/>
      <c r="L68" s="100" t="s">
        <v>39</v>
      </c>
      <c r="M68" s="101" t="s">
        <v>87</v>
      </c>
      <c r="N68" s="102">
        <v>139</v>
      </c>
      <c r="O68" s="102">
        <v>56</v>
      </c>
      <c r="P68" s="101" t="s">
        <v>51</v>
      </c>
      <c r="Q68" s="103"/>
      <c r="R68" s="103"/>
      <c r="S68" s="104"/>
      <c r="T68" s="103">
        <v>2781</v>
      </c>
      <c r="U68" s="103">
        <v>21</v>
      </c>
      <c r="V68" s="104">
        <v>132.4</v>
      </c>
      <c r="W68" s="103">
        <v>2781</v>
      </c>
      <c r="X68" s="103">
        <v>21</v>
      </c>
      <c r="Y68" s="104">
        <v>132.4</v>
      </c>
      <c r="Z68" s="1">
        <f aca="true" t="shared" si="4" ref="Z68:Z131">E68*1</f>
        <v>6</v>
      </c>
      <c r="AA68" s="1">
        <f aca="true" t="shared" si="5" ref="AA68:AA131">F68*1</f>
        <v>92129</v>
      </c>
    </row>
    <row r="69" spans="1:27" s="1" customFormat="1" ht="9.75" customHeight="1">
      <c r="A69" s="112" t="str">
        <f t="shared" si="3"/>
        <v>5 90149</v>
      </c>
      <c r="B69" s="97" t="s">
        <v>753</v>
      </c>
      <c r="C69" s="97" t="s">
        <v>49</v>
      </c>
      <c r="D69" s="97">
        <v>476</v>
      </c>
      <c r="E69" s="98" t="s">
        <v>307</v>
      </c>
      <c r="F69" s="99" t="s">
        <v>373</v>
      </c>
      <c r="G69" s="100" t="s">
        <v>58</v>
      </c>
      <c r="H69" s="100" t="s">
        <v>52</v>
      </c>
      <c r="I69" s="100"/>
      <c r="J69" s="100"/>
      <c r="K69" s="100"/>
      <c r="L69" s="100" t="s">
        <v>39</v>
      </c>
      <c r="M69" s="101" t="s">
        <v>88</v>
      </c>
      <c r="N69" s="102">
        <v>181</v>
      </c>
      <c r="O69" s="102">
        <v>27</v>
      </c>
      <c r="P69" s="101" t="s">
        <v>82</v>
      </c>
      <c r="Q69" s="103">
        <v>57523</v>
      </c>
      <c r="R69" s="103">
        <v>317</v>
      </c>
      <c r="S69" s="104">
        <v>181.4</v>
      </c>
      <c r="T69" s="103"/>
      <c r="U69" s="103"/>
      <c r="V69" s="104"/>
      <c r="W69" s="103">
        <v>57523</v>
      </c>
      <c r="X69" s="103">
        <v>317</v>
      </c>
      <c r="Y69" s="104">
        <v>181.4</v>
      </c>
      <c r="Z69" s="1">
        <f t="shared" si="4"/>
        <v>5</v>
      </c>
      <c r="AA69" s="1">
        <f t="shared" si="5"/>
        <v>90149</v>
      </c>
    </row>
    <row r="70" spans="1:27" s="1" customFormat="1" ht="9.75" customHeight="1">
      <c r="A70" s="112" t="str">
        <f t="shared" si="3"/>
        <v>18 113598</v>
      </c>
      <c r="B70" s="97" t="s">
        <v>753</v>
      </c>
      <c r="C70" s="97" t="s">
        <v>53</v>
      </c>
      <c r="D70" s="97">
        <v>4</v>
      </c>
      <c r="E70" s="98" t="s">
        <v>754</v>
      </c>
      <c r="F70" s="99" t="s">
        <v>778</v>
      </c>
      <c r="G70" s="100" t="s">
        <v>46</v>
      </c>
      <c r="H70" s="100" t="s">
        <v>756</v>
      </c>
      <c r="I70" s="100" t="s">
        <v>38</v>
      </c>
      <c r="J70" s="100"/>
      <c r="K70" s="100"/>
      <c r="L70" s="100" t="s">
        <v>58</v>
      </c>
      <c r="M70" s="101" t="s">
        <v>779</v>
      </c>
      <c r="N70" s="102">
        <v>145</v>
      </c>
      <c r="O70" s="102">
        <v>52</v>
      </c>
      <c r="P70" s="101" t="s">
        <v>76</v>
      </c>
      <c r="Q70" s="103"/>
      <c r="R70" s="103"/>
      <c r="S70" s="104"/>
      <c r="T70" s="103">
        <v>338</v>
      </c>
      <c r="U70" s="103">
        <v>3</v>
      </c>
      <c r="V70" s="104">
        <v>112.6</v>
      </c>
      <c r="W70" s="103">
        <v>338</v>
      </c>
      <c r="X70" s="103">
        <v>3</v>
      </c>
      <c r="Y70" s="104">
        <v>112.6</v>
      </c>
      <c r="Z70" s="1">
        <f t="shared" si="4"/>
        <v>18</v>
      </c>
      <c r="AA70" s="1">
        <f t="shared" si="5"/>
        <v>113598</v>
      </c>
    </row>
    <row r="71" spans="1:27" s="1" customFormat="1" ht="9.75" customHeight="1">
      <c r="A71" s="112" t="str">
        <f t="shared" si="3"/>
        <v>96 83145</v>
      </c>
      <c r="B71" s="97" t="s">
        <v>753</v>
      </c>
      <c r="C71" s="97" t="s">
        <v>53</v>
      </c>
      <c r="D71" s="97">
        <v>3</v>
      </c>
      <c r="E71" s="98" t="s">
        <v>91</v>
      </c>
      <c r="F71" s="99" t="s">
        <v>780</v>
      </c>
      <c r="G71" s="100" t="s">
        <v>58</v>
      </c>
      <c r="H71" s="100" t="s">
        <v>56</v>
      </c>
      <c r="I71" s="100"/>
      <c r="J71" s="100" t="s">
        <v>39</v>
      </c>
      <c r="K71" s="100"/>
      <c r="L71" s="100" t="s">
        <v>58</v>
      </c>
      <c r="M71" s="101" t="s">
        <v>781</v>
      </c>
      <c r="N71" s="102">
        <v>150</v>
      </c>
      <c r="O71" s="102">
        <v>49</v>
      </c>
      <c r="P71" s="101" t="s">
        <v>61</v>
      </c>
      <c r="Q71" s="103">
        <v>5255</v>
      </c>
      <c r="R71" s="103">
        <v>35</v>
      </c>
      <c r="S71" s="104">
        <v>150.1</v>
      </c>
      <c r="T71" s="103"/>
      <c r="U71" s="103"/>
      <c r="V71" s="104"/>
      <c r="W71" s="103">
        <v>5255</v>
      </c>
      <c r="X71" s="103">
        <v>35</v>
      </c>
      <c r="Y71" s="104">
        <v>150.1</v>
      </c>
      <c r="Z71" s="1">
        <f t="shared" si="4"/>
        <v>96</v>
      </c>
      <c r="AA71" s="1">
        <f t="shared" si="5"/>
        <v>83145</v>
      </c>
    </row>
    <row r="72" spans="1:27" s="1" customFormat="1" ht="9.75" customHeight="1">
      <c r="A72" s="112" t="str">
        <f t="shared" si="3"/>
        <v>11 101869</v>
      </c>
      <c r="B72" s="97" t="s">
        <v>753</v>
      </c>
      <c r="C72" s="97" t="s">
        <v>45</v>
      </c>
      <c r="D72" s="97">
        <v>4</v>
      </c>
      <c r="E72" s="98" t="s">
        <v>78</v>
      </c>
      <c r="F72" s="99" t="s">
        <v>374</v>
      </c>
      <c r="G72" s="100" t="s">
        <v>46</v>
      </c>
      <c r="H72" s="100" t="s">
        <v>63</v>
      </c>
      <c r="I72" s="100"/>
      <c r="J72" s="100"/>
      <c r="K72" s="100" t="s">
        <v>151</v>
      </c>
      <c r="L72" s="100" t="s">
        <v>58</v>
      </c>
      <c r="M72" s="101" t="s">
        <v>239</v>
      </c>
      <c r="N72" s="102">
        <v>173</v>
      </c>
      <c r="O72" s="102">
        <v>32</v>
      </c>
      <c r="P72" s="101" t="s">
        <v>192</v>
      </c>
      <c r="Q72" s="103">
        <v>12685</v>
      </c>
      <c r="R72" s="103">
        <v>73</v>
      </c>
      <c r="S72" s="104">
        <v>173.7</v>
      </c>
      <c r="T72" s="103"/>
      <c r="U72" s="103"/>
      <c r="V72" s="104"/>
      <c r="W72" s="103">
        <v>12685</v>
      </c>
      <c r="X72" s="103">
        <v>73</v>
      </c>
      <c r="Y72" s="104">
        <v>173.7</v>
      </c>
      <c r="Z72" s="1">
        <f t="shared" si="4"/>
        <v>11</v>
      </c>
      <c r="AA72" s="1">
        <f t="shared" si="5"/>
        <v>101869</v>
      </c>
    </row>
    <row r="73" spans="1:27" s="1" customFormat="1" ht="9.75" customHeight="1">
      <c r="A73" s="112" t="str">
        <f t="shared" si="3"/>
        <v>5 89759</v>
      </c>
      <c r="B73" s="97" t="s">
        <v>753</v>
      </c>
      <c r="C73" s="97" t="s">
        <v>45</v>
      </c>
      <c r="D73" s="97">
        <v>5</v>
      </c>
      <c r="E73" s="98" t="s">
        <v>307</v>
      </c>
      <c r="F73" s="99" t="s">
        <v>375</v>
      </c>
      <c r="G73" s="100" t="s">
        <v>58</v>
      </c>
      <c r="H73" s="100" t="s">
        <v>52</v>
      </c>
      <c r="I73" s="100"/>
      <c r="J73" s="100"/>
      <c r="K73" s="100"/>
      <c r="L73" s="100" t="s">
        <v>58</v>
      </c>
      <c r="M73" s="101" t="s">
        <v>294</v>
      </c>
      <c r="N73" s="102">
        <v>160</v>
      </c>
      <c r="O73" s="102">
        <v>42</v>
      </c>
      <c r="P73" s="101" t="s">
        <v>190</v>
      </c>
      <c r="Q73" s="103">
        <v>25528</v>
      </c>
      <c r="R73" s="103">
        <v>159</v>
      </c>
      <c r="S73" s="104">
        <v>160.5</v>
      </c>
      <c r="T73" s="103"/>
      <c r="U73" s="103"/>
      <c r="V73" s="104"/>
      <c r="W73" s="103">
        <v>25528</v>
      </c>
      <c r="X73" s="103">
        <v>159</v>
      </c>
      <c r="Y73" s="104">
        <v>160.5</v>
      </c>
      <c r="Z73" s="1">
        <f t="shared" si="4"/>
        <v>5</v>
      </c>
      <c r="AA73" s="1">
        <f t="shared" si="5"/>
        <v>89759</v>
      </c>
    </row>
    <row r="74" spans="1:27" s="1" customFormat="1" ht="9.75" customHeight="1">
      <c r="A74" s="112" t="str">
        <f t="shared" si="3"/>
        <v>16 109001</v>
      </c>
      <c r="B74" s="97" t="s">
        <v>753</v>
      </c>
      <c r="C74" s="97" t="s">
        <v>49</v>
      </c>
      <c r="D74" s="97">
        <v>475</v>
      </c>
      <c r="E74" s="98" t="s">
        <v>66</v>
      </c>
      <c r="F74" s="99" t="s">
        <v>592</v>
      </c>
      <c r="G74" s="100" t="s">
        <v>58</v>
      </c>
      <c r="H74" s="100" t="s">
        <v>756</v>
      </c>
      <c r="I74" s="100"/>
      <c r="J74" s="100"/>
      <c r="K74" s="100"/>
      <c r="L74" s="100" t="s">
        <v>58</v>
      </c>
      <c r="M74" s="101" t="s">
        <v>593</v>
      </c>
      <c r="N74" s="102">
        <v>134</v>
      </c>
      <c r="O74" s="102">
        <v>60</v>
      </c>
      <c r="P74" s="101" t="s">
        <v>65</v>
      </c>
      <c r="Q74" s="103">
        <v>1128</v>
      </c>
      <c r="R74" s="103">
        <v>12</v>
      </c>
      <c r="S74" s="104">
        <v>94</v>
      </c>
      <c r="T74" s="103"/>
      <c r="U74" s="103"/>
      <c r="V74" s="104"/>
      <c r="W74" s="103">
        <v>1128</v>
      </c>
      <c r="X74" s="103">
        <v>12</v>
      </c>
      <c r="Y74" s="104">
        <v>94</v>
      </c>
      <c r="Z74" s="1">
        <f t="shared" si="4"/>
        <v>16</v>
      </c>
      <c r="AA74" s="1">
        <f t="shared" si="5"/>
        <v>109001</v>
      </c>
    </row>
    <row r="75" spans="1:27" s="1" customFormat="1" ht="9.75" customHeight="1">
      <c r="A75" s="112" t="str">
        <f t="shared" si="3"/>
        <v>16 109242</v>
      </c>
      <c r="B75" s="97" t="s">
        <v>753</v>
      </c>
      <c r="C75" s="97" t="s">
        <v>49</v>
      </c>
      <c r="D75" s="97">
        <v>235</v>
      </c>
      <c r="E75" s="98" t="s">
        <v>66</v>
      </c>
      <c r="F75" s="99" t="s">
        <v>594</v>
      </c>
      <c r="G75" s="100" t="s">
        <v>46</v>
      </c>
      <c r="H75" s="100" t="s">
        <v>52</v>
      </c>
      <c r="I75" s="100"/>
      <c r="J75" s="100"/>
      <c r="K75" s="100"/>
      <c r="L75" s="100" t="s">
        <v>39</v>
      </c>
      <c r="M75" s="101" t="s">
        <v>595</v>
      </c>
      <c r="N75" s="102">
        <v>136</v>
      </c>
      <c r="O75" s="102">
        <v>58</v>
      </c>
      <c r="P75" s="101" t="s">
        <v>51</v>
      </c>
      <c r="Q75" s="103">
        <v>2013</v>
      </c>
      <c r="R75" s="103">
        <v>15</v>
      </c>
      <c r="S75" s="104">
        <v>134.2</v>
      </c>
      <c r="T75" s="103">
        <v>8620</v>
      </c>
      <c r="U75" s="103">
        <v>63</v>
      </c>
      <c r="V75" s="104">
        <v>136.8</v>
      </c>
      <c r="W75" s="103">
        <v>10633</v>
      </c>
      <c r="X75" s="103">
        <v>78</v>
      </c>
      <c r="Y75" s="104">
        <v>136.3</v>
      </c>
      <c r="Z75" s="1">
        <f t="shared" si="4"/>
        <v>16</v>
      </c>
      <c r="AA75" s="1">
        <f t="shared" si="5"/>
        <v>109242</v>
      </c>
    </row>
    <row r="76" spans="1:27" s="1" customFormat="1" ht="9.75" customHeight="1">
      <c r="A76" s="112" t="str">
        <f t="shared" si="3"/>
        <v>17 112277</v>
      </c>
      <c r="B76" s="97" t="s">
        <v>753</v>
      </c>
      <c r="C76" s="97" t="s">
        <v>53</v>
      </c>
      <c r="D76" s="97">
        <v>3</v>
      </c>
      <c r="E76" s="98" t="s">
        <v>611</v>
      </c>
      <c r="F76" s="99" t="s">
        <v>619</v>
      </c>
      <c r="G76" s="100" t="s">
        <v>58</v>
      </c>
      <c r="H76" s="100" t="s">
        <v>47</v>
      </c>
      <c r="I76" s="100"/>
      <c r="J76" s="100"/>
      <c r="K76" s="100"/>
      <c r="L76" s="100" t="s">
        <v>58</v>
      </c>
      <c r="M76" s="101" t="s">
        <v>620</v>
      </c>
      <c r="N76" s="102">
        <v>131</v>
      </c>
      <c r="O76" s="102">
        <v>62</v>
      </c>
      <c r="P76" s="101" t="s">
        <v>61</v>
      </c>
      <c r="Q76" s="103">
        <v>591</v>
      </c>
      <c r="R76" s="103">
        <v>5</v>
      </c>
      <c r="S76" s="104">
        <v>118.2</v>
      </c>
      <c r="T76" s="103">
        <v>3995</v>
      </c>
      <c r="U76" s="103">
        <v>30</v>
      </c>
      <c r="V76" s="104">
        <v>133.1</v>
      </c>
      <c r="W76" s="103">
        <v>4586</v>
      </c>
      <c r="X76" s="103">
        <v>35</v>
      </c>
      <c r="Y76" s="104">
        <v>131</v>
      </c>
      <c r="Z76" s="1">
        <f t="shared" si="4"/>
        <v>17</v>
      </c>
      <c r="AA76" s="1">
        <f t="shared" si="5"/>
        <v>112277</v>
      </c>
    </row>
    <row r="77" spans="1:27" s="1" customFormat="1" ht="9.75" customHeight="1">
      <c r="A77" s="112" t="str">
        <f t="shared" si="3"/>
        <v>14 106475</v>
      </c>
      <c r="B77" s="97" t="s">
        <v>753</v>
      </c>
      <c r="C77" s="97" t="s">
        <v>49</v>
      </c>
      <c r="D77" s="97">
        <v>4</v>
      </c>
      <c r="E77" s="98" t="s">
        <v>45</v>
      </c>
      <c r="F77" s="99" t="s">
        <v>376</v>
      </c>
      <c r="G77" s="100" t="s">
        <v>58</v>
      </c>
      <c r="H77" s="100" t="s">
        <v>75</v>
      </c>
      <c r="I77" s="100"/>
      <c r="J77" s="100"/>
      <c r="K77" s="100"/>
      <c r="L77" s="100" t="s">
        <v>58</v>
      </c>
      <c r="M77" s="101" t="s">
        <v>295</v>
      </c>
      <c r="N77" s="102">
        <v>132</v>
      </c>
      <c r="O77" s="102">
        <v>61</v>
      </c>
      <c r="P77" s="101" t="s">
        <v>228</v>
      </c>
      <c r="Q77" s="103">
        <v>6736</v>
      </c>
      <c r="R77" s="103">
        <v>51</v>
      </c>
      <c r="S77" s="104">
        <v>132</v>
      </c>
      <c r="T77" s="103"/>
      <c r="U77" s="103"/>
      <c r="V77" s="104"/>
      <c r="W77" s="103">
        <v>6736</v>
      </c>
      <c r="X77" s="103">
        <v>51</v>
      </c>
      <c r="Y77" s="104">
        <v>132</v>
      </c>
      <c r="Z77" s="1">
        <f t="shared" si="4"/>
        <v>14</v>
      </c>
      <c r="AA77" s="1">
        <f t="shared" si="5"/>
        <v>106475</v>
      </c>
    </row>
    <row r="78" spans="1:27" s="1" customFormat="1" ht="9.75" customHeight="1">
      <c r="A78" s="112" t="str">
        <f t="shared" si="3"/>
        <v>17 112635</v>
      </c>
      <c r="B78" s="97" t="s">
        <v>753</v>
      </c>
      <c r="C78" s="97" t="s">
        <v>53</v>
      </c>
      <c r="D78" s="97">
        <v>1</v>
      </c>
      <c r="E78" s="98" t="s">
        <v>611</v>
      </c>
      <c r="F78" s="99" t="s">
        <v>621</v>
      </c>
      <c r="G78" s="100" t="s">
        <v>46</v>
      </c>
      <c r="H78" s="100" t="s">
        <v>52</v>
      </c>
      <c r="I78" s="100"/>
      <c r="J78" s="100"/>
      <c r="K78" s="100"/>
      <c r="L78" s="100" t="s">
        <v>58</v>
      </c>
      <c r="M78" s="101" t="s">
        <v>622</v>
      </c>
      <c r="N78" s="102">
        <v>178</v>
      </c>
      <c r="O78" s="102">
        <v>29</v>
      </c>
      <c r="P78" s="101" t="s">
        <v>69</v>
      </c>
      <c r="Q78" s="103">
        <v>696</v>
      </c>
      <c r="R78" s="103">
        <v>5</v>
      </c>
      <c r="S78" s="104">
        <v>139.2</v>
      </c>
      <c r="T78" s="103"/>
      <c r="U78" s="103"/>
      <c r="V78" s="104"/>
      <c r="W78" s="103">
        <v>696</v>
      </c>
      <c r="X78" s="103">
        <v>5</v>
      </c>
      <c r="Y78" s="104">
        <v>139.2</v>
      </c>
      <c r="Z78" s="1">
        <f t="shared" si="4"/>
        <v>17</v>
      </c>
      <c r="AA78" s="1">
        <f t="shared" si="5"/>
        <v>112635</v>
      </c>
    </row>
    <row r="79" spans="1:27" s="1" customFormat="1" ht="9.75" customHeight="1">
      <c r="A79" s="112" t="str">
        <f t="shared" si="3"/>
        <v>9 97443</v>
      </c>
      <c r="B79" s="97" t="s">
        <v>753</v>
      </c>
      <c r="C79" s="97" t="s">
        <v>53</v>
      </c>
      <c r="D79" s="97">
        <v>2</v>
      </c>
      <c r="E79" s="98" t="s">
        <v>312</v>
      </c>
      <c r="F79" s="99" t="s">
        <v>623</v>
      </c>
      <c r="G79" s="100" t="s">
        <v>46</v>
      </c>
      <c r="H79" s="100" t="s">
        <v>47</v>
      </c>
      <c r="I79" s="100"/>
      <c r="J79" s="100"/>
      <c r="K79" s="100"/>
      <c r="L79" s="100" t="s">
        <v>58</v>
      </c>
      <c r="M79" s="101" t="s">
        <v>624</v>
      </c>
      <c r="N79" s="102">
        <v>189</v>
      </c>
      <c r="O79" s="102">
        <v>21</v>
      </c>
      <c r="P79" s="101" t="s">
        <v>54</v>
      </c>
      <c r="Q79" s="103"/>
      <c r="R79" s="103"/>
      <c r="S79" s="104"/>
      <c r="T79" s="103"/>
      <c r="U79" s="103"/>
      <c r="V79" s="104"/>
      <c r="W79" s="103"/>
      <c r="X79" s="103"/>
      <c r="Y79" s="104"/>
      <c r="Z79" s="1">
        <f t="shared" si="4"/>
        <v>9</v>
      </c>
      <c r="AA79" s="1">
        <f t="shared" si="5"/>
        <v>97443</v>
      </c>
    </row>
    <row r="80" spans="1:27" s="1" customFormat="1" ht="9.75" customHeight="1">
      <c r="A80" s="112" t="str">
        <f t="shared" si="3"/>
        <v>0 60515</v>
      </c>
      <c r="B80" s="97" t="s">
        <v>753</v>
      </c>
      <c r="C80" s="97" t="s">
        <v>49</v>
      </c>
      <c r="D80" s="97">
        <v>235</v>
      </c>
      <c r="E80" s="98" t="s">
        <v>361</v>
      </c>
      <c r="F80" s="99" t="s">
        <v>377</v>
      </c>
      <c r="G80" s="100" t="s">
        <v>58</v>
      </c>
      <c r="H80" s="100" t="s">
        <v>52</v>
      </c>
      <c r="I80" s="100"/>
      <c r="J80" s="100"/>
      <c r="K80" s="100"/>
      <c r="L80" s="100" t="s">
        <v>39</v>
      </c>
      <c r="M80" s="101" t="s">
        <v>90</v>
      </c>
      <c r="N80" s="102">
        <v>145</v>
      </c>
      <c r="O80" s="102">
        <v>52</v>
      </c>
      <c r="P80" s="101" t="s">
        <v>51</v>
      </c>
      <c r="Q80" s="103">
        <v>10009</v>
      </c>
      <c r="R80" s="103">
        <v>69</v>
      </c>
      <c r="S80" s="104">
        <v>145</v>
      </c>
      <c r="T80" s="103"/>
      <c r="U80" s="103"/>
      <c r="V80" s="104"/>
      <c r="W80" s="103">
        <v>10009</v>
      </c>
      <c r="X80" s="103">
        <v>69</v>
      </c>
      <c r="Y80" s="104">
        <v>145</v>
      </c>
      <c r="Z80" s="1">
        <f t="shared" si="4"/>
        <v>0</v>
      </c>
      <c r="AA80" s="1">
        <f t="shared" si="5"/>
        <v>60515</v>
      </c>
    </row>
    <row r="81" spans="1:27" s="1" customFormat="1" ht="9.75" customHeight="1">
      <c r="A81" s="112" t="str">
        <f t="shared" si="3"/>
        <v>12 103656</v>
      </c>
      <c r="B81" s="97" t="s">
        <v>753</v>
      </c>
      <c r="C81" s="97" t="s">
        <v>45</v>
      </c>
      <c r="D81" s="97">
        <v>5</v>
      </c>
      <c r="E81" s="98" t="s">
        <v>95</v>
      </c>
      <c r="F81" s="99" t="s">
        <v>378</v>
      </c>
      <c r="G81" s="100" t="s">
        <v>58</v>
      </c>
      <c r="H81" s="100" t="s">
        <v>63</v>
      </c>
      <c r="I81" s="100"/>
      <c r="J81" s="100"/>
      <c r="K81" s="100" t="s">
        <v>151</v>
      </c>
      <c r="L81" s="100" t="s">
        <v>39</v>
      </c>
      <c r="M81" s="101" t="s">
        <v>240</v>
      </c>
      <c r="N81" s="102">
        <v>138</v>
      </c>
      <c r="O81" s="102">
        <v>57</v>
      </c>
      <c r="P81" s="101" t="s">
        <v>190</v>
      </c>
      <c r="Q81" s="103">
        <v>19811</v>
      </c>
      <c r="R81" s="103">
        <v>143</v>
      </c>
      <c r="S81" s="104">
        <v>138.5</v>
      </c>
      <c r="T81" s="103"/>
      <c r="U81" s="103"/>
      <c r="V81" s="104"/>
      <c r="W81" s="103">
        <v>19811</v>
      </c>
      <c r="X81" s="103">
        <v>143</v>
      </c>
      <c r="Y81" s="104">
        <v>138.5</v>
      </c>
      <c r="Z81" s="1">
        <f t="shared" si="4"/>
        <v>12</v>
      </c>
      <c r="AA81" s="1">
        <f t="shared" si="5"/>
        <v>103656</v>
      </c>
    </row>
    <row r="82" spans="1:27" s="1" customFormat="1" ht="9.75" customHeight="1">
      <c r="A82" s="112" t="str">
        <f t="shared" si="3"/>
        <v>17 111732</v>
      </c>
      <c r="B82" s="97" t="s">
        <v>753</v>
      </c>
      <c r="C82" s="97" t="s">
        <v>45</v>
      </c>
      <c r="D82" s="97">
        <v>621</v>
      </c>
      <c r="E82" s="98" t="s">
        <v>611</v>
      </c>
      <c r="F82" s="99" t="s">
        <v>625</v>
      </c>
      <c r="G82" s="100" t="s">
        <v>46</v>
      </c>
      <c r="H82" s="100" t="s">
        <v>56</v>
      </c>
      <c r="I82" s="100"/>
      <c r="J82" s="100"/>
      <c r="K82" s="100"/>
      <c r="L82" s="100" t="s">
        <v>58</v>
      </c>
      <c r="M82" s="101" t="s">
        <v>626</v>
      </c>
      <c r="N82" s="102">
        <v>156</v>
      </c>
      <c r="O82" s="102">
        <v>44</v>
      </c>
      <c r="P82" s="101" t="s">
        <v>616</v>
      </c>
      <c r="Q82" s="103">
        <v>9547</v>
      </c>
      <c r="R82" s="103">
        <v>61</v>
      </c>
      <c r="S82" s="104">
        <v>156.5</v>
      </c>
      <c r="T82" s="103"/>
      <c r="U82" s="103"/>
      <c r="V82" s="104"/>
      <c r="W82" s="103">
        <v>9547</v>
      </c>
      <c r="X82" s="103">
        <v>61</v>
      </c>
      <c r="Y82" s="104">
        <v>156.5</v>
      </c>
      <c r="Z82" s="1">
        <f t="shared" si="4"/>
        <v>17</v>
      </c>
      <c r="AA82" s="1">
        <f t="shared" si="5"/>
        <v>111732</v>
      </c>
    </row>
    <row r="83" spans="1:27" s="1" customFormat="1" ht="9.75" customHeight="1">
      <c r="A83" s="112" t="str">
        <f t="shared" si="3"/>
        <v>5 90148</v>
      </c>
      <c r="B83" s="97" t="s">
        <v>753</v>
      </c>
      <c r="C83" s="97" t="s">
        <v>49</v>
      </c>
      <c r="D83" s="97">
        <v>476</v>
      </c>
      <c r="E83" s="98" t="s">
        <v>307</v>
      </c>
      <c r="F83" s="99" t="s">
        <v>379</v>
      </c>
      <c r="G83" s="100" t="s">
        <v>46</v>
      </c>
      <c r="H83" s="100" t="s">
        <v>47</v>
      </c>
      <c r="I83" s="100"/>
      <c r="J83" s="100"/>
      <c r="K83" s="100"/>
      <c r="L83" s="100" t="s">
        <v>58</v>
      </c>
      <c r="M83" s="101" t="s">
        <v>93</v>
      </c>
      <c r="N83" s="102">
        <v>187</v>
      </c>
      <c r="O83" s="102">
        <v>23</v>
      </c>
      <c r="P83" s="101" t="s">
        <v>82</v>
      </c>
      <c r="Q83" s="103">
        <v>13295</v>
      </c>
      <c r="R83" s="103">
        <v>71</v>
      </c>
      <c r="S83" s="104">
        <v>187.2</v>
      </c>
      <c r="T83" s="103"/>
      <c r="U83" s="103"/>
      <c r="V83" s="104"/>
      <c r="W83" s="103">
        <v>13295</v>
      </c>
      <c r="X83" s="103">
        <v>71</v>
      </c>
      <c r="Y83" s="104">
        <v>187.2</v>
      </c>
      <c r="Z83" s="1">
        <f t="shared" si="4"/>
        <v>5</v>
      </c>
      <c r="AA83" s="1">
        <f t="shared" si="5"/>
        <v>90148</v>
      </c>
    </row>
    <row r="84" spans="1:27" s="1" customFormat="1" ht="9.75" customHeight="1">
      <c r="A84" s="112" t="str">
        <f t="shared" si="3"/>
        <v>50 60872</v>
      </c>
      <c r="B84" s="97" t="s">
        <v>753</v>
      </c>
      <c r="C84" s="97" t="s">
        <v>49</v>
      </c>
      <c r="D84" s="97">
        <v>476</v>
      </c>
      <c r="E84" s="98" t="s">
        <v>49</v>
      </c>
      <c r="F84" s="99" t="s">
        <v>380</v>
      </c>
      <c r="G84" s="100" t="s">
        <v>46</v>
      </c>
      <c r="H84" s="100" t="s">
        <v>47</v>
      </c>
      <c r="I84" s="100"/>
      <c r="J84" s="100"/>
      <c r="K84" s="100"/>
      <c r="L84" s="100" t="s">
        <v>39</v>
      </c>
      <c r="M84" s="101" t="s">
        <v>94</v>
      </c>
      <c r="N84" s="102">
        <v>190</v>
      </c>
      <c r="O84" s="102">
        <v>21</v>
      </c>
      <c r="P84" s="101" t="s">
        <v>82</v>
      </c>
      <c r="Q84" s="103">
        <v>7626</v>
      </c>
      <c r="R84" s="103">
        <v>40</v>
      </c>
      <c r="S84" s="104">
        <v>190.6</v>
      </c>
      <c r="T84" s="103"/>
      <c r="U84" s="103"/>
      <c r="V84" s="104"/>
      <c r="W84" s="103">
        <v>7626</v>
      </c>
      <c r="X84" s="103">
        <v>40</v>
      </c>
      <c r="Y84" s="104">
        <v>190.6</v>
      </c>
      <c r="Z84" s="1">
        <f t="shared" si="4"/>
        <v>50</v>
      </c>
      <c r="AA84" s="1">
        <f t="shared" si="5"/>
        <v>60872</v>
      </c>
    </row>
    <row r="85" spans="1:27" s="1" customFormat="1" ht="9.75" customHeight="1">
      <c r="A85" s="112" t="str">
        <f t="shared" si="3"/>
        <v>13 104693</v>
      </c>
      <c r="B85" s="97" t="s">
        <v>753</v>
      </c>
      <c r="C85" s="97" t="s">
        <v>49</v>
      </c>
      <c r="D85" s="97">
        <v>4</v>
      </c>
      <c r="E85" s="98" t="s">
        <v>226</v>
      </c>
      <c r="F85" s="99" t="s">
        <v>381</v>
      </c>
      <c r="G85" s="100" t="s">
        <v>46</v>
      </c>
      <c r="H85" s="100" t="s">
        <v>47</v>
      </c>
      <c r="I85" s="100"/>
      <c r="J85" s="100"/>
      <c r="K85" s="100"/>
      <c r="L85" s="100" t="s">
        <v>58</v>
      </c>
      <c r="M85" s="101" t="s">
        <v>241</v>
      </c>
      <c r="N85" s="102">
        <v>180</v>
      </c>
      <c r="O85" s="102">
        <v>28</v>
      </c>
      <c r="P85" s="101" t="s">
        <v>228</v>
      </c>
      <c r="Q85" s="103">
        <v>8108</v>
      </c>
      <c r="R85" s="103">
        <v>45</v>
      </c>
      <c r="S85" s="104">
        <v>180.1</v>
      </c>
      <c r="T85" s="103"/>
      <c r="U85" s="103"/>
      <c r="V85" s="104"/>
      <c r="W85" s="103">
        <v>8108</v>
      </c>
      <c r="X85" s="103">
        <v>45</v>
      </c>
      <c r="Y85" s="104">
        <v>180.1</v>
      </c>
      <c r="Z85" s="1">
        <f t="shared" si="4"/>
        <v>13</v>
      </c>
      <c r="AA85" s="1">
        <f t="shared" si="5"/>
        <v>104693</v>
      </c>
    </row>
    <row r="86" spans="1:27" s="1" customFormat="1" ht="9.75" customHeight="1">
      <c r="A86" s="112" t="str">
        <f t="shared" si="3"/>
        <v>2 63683</v>
      </c>
      <c r="B86" s="97" t="s">
        <v>753</v>
      </c>
      <c r="C86" s="97" t="s">
        <v>49</v>
      </c>
      <c r="D86" s="97">
        <v>235</v>
      </c>
      <c r="E86" s="98" t="s">
        <v>323</v>
      </c>
      <c r="F86" s="99" t="s">
        <v>382</v>
      </c>
      <c r="G86" s="100" t="s">
        <v>46</v>
      </c>
      <c r="H86" s="100" t="s">
        <v>47</v>
      </c>
      <c r="I86" s="100"/>
      <c r="J86" s="100"/>
      <c r="K86" s="100"/>
      <c r="L86" s="100" t="s">
        <v>39</v>
      </c>
      <c r="M86" s="101" t="s">
        <v>242</v>
      </c>
      <c r="N86" s="102">
        <v>158</v>
      </c>
      <c r="O86" s="102">
        <v>43</v>
      </c>
      <c r="P86" s="101" t="s">
        <v>51</v>
      </c>
      <c r="Q86" s="103"/>
      <c r="R86" s="103"/>
      <c r="S86" s="104"/>
      <c r="T86" s="103">
        <v>4928</v>
      </c>
      <c r="U86" s="103">
        <v>31</v>
      </c>
      <c r="V86" s="104">
        <v>158.9</v>
      </c>
      <c r="W86" s="103">
        <v>4928</v>
      </c>
      <c r="X86" s="103">
        <v>31</v>
      </c>
      <c r="Y86" s="104">
        <v>158.9</v>
      </c>
      <c r="Z86" s="1">
        <f t="shared" si="4"/>
        <v>2</v>
      </c>
      <c r="AA86" s="1">
        <f t="shared" si="5"/>
        <v>63683</v>
      </c>
    </row>
    <row r="87" spans="1:27" s="1" customFormat="1" ht="9.75" customHeight="1">
      <c r="A87" s="112" t="str">
        <f t="shared" si="3"/>
        <v>12 103869</v>
      </c>
      <c r="B87" s="97" t="s">
        <v>753</v>
      </c>
      <c r="C87" s="97" t="s">
        <v>49</v>
      </c>
      <c r="D87" s="97">
        <v>235</v>
      </c>
      <c r="E87" s="98" t="s">
        <v>95</v>
      </c>
      <c r="F87" s="99" t="s">
        <v>383</v>
      </c>
      <c r="G87" s="100" t="s">
        <v>46</v>
      </c>
      <c r="H87" s="100" t="s">
        <v>56</v>
      </c>
      <c r="I87" s="100"/>
      <c r="J87" s="100"/>
      <c r="K87" s="100"/>
      <c r="L87" s="100" t="s">
        <v>58</v>
      </c>
      <c r="M87" s="101" t="s">
        <v>243</v>
      </c>
      <c r="N87" s="102">
        <v>189</v>
      </c>
      <c r="O87" s="102">
        <v>21</v>
      </c>
      <c r="P87" s="101" t="s">
        <v>51</v>
      </c>
      <c r="Q87" s="103"/>
      <c r="R87" s="103"/>
      <c r="S87" s="104"/>
      <c r="T87" s="103"/>
      <c r="U87" s="103"/>
      <c r="V87" s="104"/>
      <c r="W87" s="103"/>
      <c r="X87" s="103"/>
      <c r="Y87" s="104"/>
      <c r="Z87" s="1">
        <f t="shared" si="4"/>
        <v>12</v>
      </c>
      <c r="AA87" s="1">
        <f t="shared" si="5"/>
        <v>103869</v>
      </c>
    </row>
    <row r="88" spans="1:27" s="1" customFormat="1" ht="9.75" customHeight="1">
      <c r="A88" s="112" t="str">
        <f t="shared" si="3"/>
        <v>85 32111</v>
      </c>
      <c r="B88" s="97" t="s">
        <v>753</v>
      </c>
      <c r="C88" s="97" t="s">
        <v>45</v>
      </c>
      <c r="D88" s="97">
        <v>5</v>
      </c>
      <c r="E88" s="98" t="s">
        <v>92</v>
      </c>
      <c r="F88" s="99" t="s">
        <v>384</v>
      </c>
      <c r="G88" s="100" t="s">
        <v>46</v>
      </c>
      <c r="H88" s="100" t="s">
        <v>63</v>
      </c>
      <c r="I88" s="100"/>
      <c r="J88" s="100"/>
      <c r="K88" s="100"/>
      <c r="L88" s="100" t="s">
        <v>39</v>
      </c>
      <c r="M88" s="101" t="s">
        <v>244</v>
      </c>
      <c r="N88" s="102">
        <v>177</v>
      </c>
      <c r="O88" s="102">
        <v>30</v>
      </c>
      <c r="P88" s="101" t="s">
        <v>190</v>
      </c>
      <c r="Q88" s="103">
        <v>19033</v>
      </c>
      <c r="R88" s="103">
        <v>107</v>
      </c>
      <c r="S88" s="104">
        <v>177.8</v>
      </c>
      <c r="T88" s="103"/>
      <c r="U88" s="103"/>
      <c r="V88" s="104"/>
      <c r="W88" s="103">
        <v>19033</v>
      </c>
      <c r="X88" s="103">
        <v>107</v>
      </c>
      <c r="Y88" s="104">
        <v>177.8</v>
      </c>
      <c r="Z88" s="1">
        <f t="shared" si="4"/>
        <v>85</v>
      </c>
      <c r="AA88" s="1">
        <f t="shared" si="5"/>
        <v>32111</v>
      </c>
    </row>
    <row r="89" spans="1:27" s="1" customFormat="1" ht="9.75" customHeight="1">
      <c r="A89" s="112" t="str">
        <f t="shared" si="3"/>
        <v>91 65510</v>
      </c>
      <c r="B89" s="97" t="s">
        <v>753</v>
      </c>
      <c r="C89" s="97" t="s">
        <v>49</v>
      </c>
      <c r="D89" s="97">
        <v>235</v>
      </c>
      <c r="E89" s="98" t="s">
        <v>62</v>
      </c>
      <c r="F89" s="99" t="s">
        <v>385</v>
      </c>
      <c r="G89" s="100" t="s">
        <v>58</v>
      </c>
      <c r="H89" s="100" t="s">
        <v>63</v>
      </c>
      <c r="I89" s="100"/>
      <c r="J89" s="100"/>
      <c r="K89" s="100"/>
      <c r="L89" s="100" t="s">
        <v>58</v>
      </c>
      <c r="M89" s="101" t="s">
        <v>386</v>
      </c>
      <c r="N89" s="102">
        <v>148</v>
      </c>
      <c r="O89" s="102">
        <v>50</v>
      </c>
      <c r="P89" s="101" t="s">
        <v>51</v>
      </c>
      <c r="Q89" s="103">
        <v>1276</v>
      </c>
      <c r="R89" s="103">
        <v>9</v>
      </c>
      <c r="S89" s="104">
        <v>141.7</v>
      </c>
      <c r="T89" s="103">
        <v>4062</v>
      </c>
      <c r="U89" s="103">
        <v>27</v>
      </c>
      <c r="V89" s="104">
        <v>150.4</v>
      </c>
      <c r="W89" s="103">
        <v>5338</v>
      </c>
      <c r="X89" s="103">
        <v>36</v>
      </c>
      <c r="Y89" s="104">
        <v>148.2</v>
      </c>
      <c r="Z89" s="1">
        <f t="shared" si="4"/>
        <v>91</v>
      </c>
      <c r="AA89" s="1">
        <f t="shared" si="5"/>
        <v>65510</v>
      </c>
    </row>
    <row r="90" spans="1:27" s="1" customFormat="1" ht="9.75" customHeight="1">
      <c r="A90" s="112" t="str">
        <f t="shared" si="3"/>
        <v>92 67990</v>
      </c>
      <c r="B90" s="97" t="s">
        <v>753</v>
      </c>
      <c r="C90" s="97" t="s">
        <v>49</v>
      </c>
      <c r="D90" s="97">
        <v>235</v>
      </c>
      <c r="E90" s="98" t="s">
        <v>247</v>
      </c>
      <c r="F90" s="99" t="s">
        <v>387</v>
      </c>
      <c r="G90" s="100" t="s">
        <v>46</v>
      </c>
      <c r="H90" s="100" t="s">
        <v>56</v>
      </c>
      <c r="I90" s="100"/>
      <c r="J90" s="100"/>
      <c r="K90" s="100"/>
      <c r="L90" s="100" t="s">
        <v>58</v>
      </c>
      <c r="M90" s="101" t="s">
        <v>388</v>
      </c>
      <c r="N90" s="102">
        <v>168</v>
      </c>
      <c r="O90" s="102">
        <v>36</v>
      </c>
      <c r="P90" s="101" t="s">
        <v>51</v>
      </c>
      <c r="Q90" s="103">
        <v>1589</v>
      </c>
      <c r="R90" s="103">
        <v>10</v>
      </c>
      <c r="S90" s="104">
        <v>158.9</v>
      </c>
      <c r="T90" s="103">
        <v>8187</v>
      </c>
      <c r="U90" s="103">
        <v>48</v>
      </c>
      <c r="V90" s="104">
        <v>170.5</v>
      </c>
      <c r="W90" s="103">
        <v>9776</v>
      </c>
      <c r="X90" s="103">
        <v>58</v>
      </c>
      <c r="Y90" s="104">
        <v>168.5</v>
      </c>
      <c r="Z90" s="1">
        <f t="shared" si="4"/>
        <v>92</v>
      </c>
      <c r="AA90" s="1">
        <f t="shared" si="5"/>
        <v>67990</v>
      </c>
    </row>
    <row r="91" spans="1:27" s="1" customFormat="1" ht="9.75" customHeight="1">
      <c r="A91" s="112" t="str">
        <f t="shared" si="3"/>
        <v>11 102921</v>
      </c>
      <c r="B91" s="97" t="s">
        <v>753</v>
      </c>
      <c r="C91" s="97" t="s">
        <v>49</v>
      </c>
      <c r="D91" s="97">
        <v>235</v>
      </c>
      <c r="E91" s="98" t="s">
        <v>78</v>
      </c>
      <c r="F91" s="99" t="s">
        <v>389</v>
      </c>
      <c r="G91" s="100" t="s">
        <v>58</v>
      </c>
      <c r="H91" s="100" t="s">
        <v>47</v>
      </c>
      <c r="I91" s="100"/>
      <c r="J91" s="100"/>
      <c r="K91" s="100"/>
      <c r="L91" s="100" t="s">
        <v>58</v>
      </c>
      <c r="M91" s="101" t="s">
        <v>245</v>
      </c>
      <c r="N91" s="102">
        <v>141</v>
      </c>
      <c r="O91" s="102">
        <v>55</v>
      </c>
      <c r="P91" s="101" t="s">
        <v>51</v>
      </c>
      <c r="Q91" s="103">
        <v>9753</v>
      </c>
      <c r="R91" s="103">
        <v>69</v>
      </c>
      <c r="S91" s="104">
        <v>141.3</v>
      </c>
      <c r="T91" s="103"/>
      <c r="U91" s="103"/>
      <c r="V91" s="104"/>
      <c r="W91" s="103">
        <v>9753</v>
      </c>
      <c r="X91" s="103">
        <v>69</v>
      </c>
      <c r="Y91" s="104">
        <v>141.3</v>
      </c>
      <c r="Z91" s="1">
        <f t="shared" si="4"/>
        <v>11</v>
      </c>
      <c r="AA91" s="1">
        <f t="shared" si="5"/>
        <v>102921</v>
      </c>
    </row>
    <row r="92" spans="1:27" s="1" customFormat="1" ht="9.75" customHeight="1">
      <c r="A92" s="112" t="str">
        <f t="shared" si="3"/>
        <v>10 99983</v>
      </c>
      <c r="B92" s="97" t="s">
        <v>753</v>
      </c>
      <c r="C92" s="97" t="s">
        <v>49</v>
      </c>
      <c r="D92" s="97">
        <v>235</v>
      </c>
      <c r="E92" s="98" t="s">
        <v>86</v>
      </c>
      <c r="F92" s="99" t="s">
        <v>390</v>
      </c>
      <c r="G92" s="100" t="s">
        <v>58</v>
      </c>
      <c r="H92" s="100" t="s">
        <v>756</v>
      </c>
      <c r="I92" s="100"/>
      <c r="J92" s="100" t="s">
        <v>39</v>
      </c>
      <c r="K92" s="100"/>
      <c r="L92" s="100" t="s">
        <v>58</v>
      </c>
      <c r="M92" s="101" t="s">
        <v>195</v>
      </c>
      <c r="N92" s="102">
        <v>162</v>
      </c>
      <c r="O92" s="102">
        <v>40</v>
      </c>
      <c r="P92" s="101" t="s">
        <v>51</v>
      </c>
      <c r="Q92" s="103">
        <v>21315</v>
      </c>
      <c r="R92" s="103">
        <v>131</v>
      </c>
      <c r="S92" s="104">
        <v>162.7</v>
      </c>
      <c r="T92" s="103"/>
      <c r="U92" s="103"/>
      <c r="V92" s="104"/>
      <c r="W92" s="103">
        <v>21315</v>
      </c>
      <c r="X92" s="103">
        <v>131</v>
      </c>
      <c r="Y92" s="104">
        <v>162.7</v>
      </c>
      <c r="Z92" s="1">
        <f t="shared" si="4"/>
        <v>10</v>
      </c>
      <c r="AA92" s="1">
        <f t="shared" si="5"/>
        <v>99983</v>
      </c>
    </row>
    <row r="93" spans="1:27" s="1" customFormat="1" ht="9.75" customHeight="1">
      <c r="A93" s="112" t="str">
        <f t="shared" si="3"/>
        <v>11 101479</v>
      </c>
      <c r="B93" s="97" t="s">
        <v>753</v>
      </c>
      <c r="C93" s="97" t="s">
        <v>49</v>
      </c>
      <c r="D93" s="97">
        <v>235</v>
      </c>
      <c r="E93" s="98" t="s">
        <v>78</v>
      </c>
      <c r="F93" s="99" t="s">
        <v>391</v>
      </c>
      <c r="G93" s="100" t="s">
        <v>46</v>
      </c>
      <c r="H93" s="100" t="s">
        <v>47</v>
      </c>
      <c r="I93" s="100"/>
      <c r="J93" s="100"/>
      <c r="K93" s="100"/>
      <c r="L93" s="100" t="s">
        <v>58</v>
      </c>
      <c r="M93" s="101" t="s">
        <v>246</v>
      </c>
      <c r="N93" s="102">
        <v>179</v>
      </c>
      <c r="O93" s="102">
        <v>28</v>
      </c>
      <c r="P93" s="101" t="s">
        <v>51</v>
      </c>
      <c r="Q93" s="103">
        <v>25724</v>
      </c>
      <c r="R93" s="103">
        <v>143</v>
      </c>
      <c r="S93" s="104">
        <v>179.8</v>
      </c>
      <c r="T93" s="103"/>
      <c r="U93" s="103"/>
      <c r="V93" s="104"/>
      <c r="W93" s="103">
        <v>25724</v>
      </c>
      <c r="X93" s="103">
        <v>143</v>
      </c>
      <c r="Y93" s="104">
        <v>179.8</v>
      </c>
      <c r="Z93" s="1">
        <f t="shared" si="4"/>
        <v>11</v>
      </c>
      <c r="AA93" s="1">
        <f t="shared" si="5"/>
        <v>101479</v>
      </c>
    </row>
    <row r="94" spans="1:27" s="1" customFormat="1" ht="9.75" customHeight="1">
      <c r="A94" s="112" t="str">
        <f t="shared" si="3"/>
        <v>16 108723</v>
      </c>
      <c r="B94" s="97" t="s">
        <v>753</v>
      </c>
      <c r="C94" s="97" t="s">
        <v>49</v>
      </c>
      <c r="D94" s="97">
        <v>235</v>
      </c>
      <c r="E94" s="98" t="s">
        <v>66</v>
      </c>
      <c r="F94" s="99" t="s">
        <v>596</v>
      </c>
      <c r="G94" s="100" t="s">
        <v>58</v>
      </c>
      <c r="H94" s="100" t="s">
        <v>47</v>
      </c>
      <c r="I94" s="100"/>
      <c r="J94" s="100"/>
      <c r="K94" s="100"/>
      <c r="L94" s="100" t="s">
        <v>58</v>
      </c>
      <c r="M94" s="101" t="s">
        <v>597</v>
      </c>
      <c r="N94" s="102">
        <v>115</v>
      </c>
      <c r="O94" s="102">
        <v>73</v>
      </c>
      <c r="P94" s="101" t="s">
        <v>51</v>
      </c>
      <c r="Q94" s="103"/>
      <c r="R94" s="103"/>
      <c r="S94" s="104"/>
      <c r="T94" s="103">
        <v>3109</v>
      </c>
      <c r="U94" s="103">
        <v>27</v>
      </c>
      <c r="V94" s="104">
        <v>115.1</v>
      </c>
      <c r="W94" s="103">
        <v>3109</v>
      </c>
      <c r="X94" s="103">
        <v>27</v>
      </c>
      <c r="Y94" s="104">
        <v>115.1</v>
      </c>
      <c r="Z94" s="1">
        <f t="shared" si="4"/>
        <v>16</v>
      </c>
      <c r="AA94" s="1">
        <f t="shared" si="5"/>
        <v>108723</v>
      </c>
    </row>
    <row r="95" spans="1:27" s="1" customFormat="1" ht="9.75" customHeight="1">
      <c r="A95" s="112" t="str">
        <f t="shared" si="3"/>
        <v>17 111905</v>
      </c>
      <c r="B95" s="97" t="s">
        <v>753</v>
      </c>
      <c r="C95" s="97" t="s">
        <v>49</v>
      </c>
      <c r="D95" s="97">
        <v>475</v>
      </c>
      <c r="E95" s="98" t="s">
        <v>611</v>
      </c>
      <c r="F95" s="99" t="s">
        <v>627</v>
      </c>
      <c r="G95" s="100" t="s">
        <v>46</v>
      </c>
      <c r="H95" s="100" t="s">
        <v>71</v>
      </c>
      <c r="I95" s="100"/>
      <c r="J95" s="100"/>
      <c r="K95" s="100"/>
      <c r="L95" s="100" t="s">
        <v>58</v>
      </c>
      <c r="M95" s="101" t="s">
        <v>628</v>
      </c>
      <c r="N95" s="102">
        <v>99</v>
      </c>
      <c r="O95" s="102">
        <v>80</v>
      </c>
      <c r="P95" s="101" t="s">
        <v>65</v>
      </c>
      <c r="Q95" s="103">
        <v>955</v>
      </c>
      <c r="R95" s="103">
        <v>12</v>
      </c>
      <c r="S95" s="104">
        <v>79.5</v>
      </c>
      <c r="T95" s="103"/>
      <c r="U95" s="103"/>
      <c r="V95" s="104"/>
      <c r="W95" s="103">
        <v>955</v>
      </c>
      <c r="X95" s="103">
        <v>12</v>
      </c>
      <c r="Y95" s="104">
        <v>79.5</v>
      </c>
      <c r="Z95" s="1">
        <f t="shared" si="4"/>
        <v>17</v>
      </c>
      <c r="AA95" s="1">
        <f t="shared" si="5"/>
        <v>111905</v>
      </c>
    </row>
    <row r="96" spans="1:27" s="1" customFormat="1" ht="9.75" customHeight="1">
      <c r="A96" s="112" t="str">
        <f t="shared" si="3"/>
        <v>87 34616</v>
      </c>
      <c r="B96" s="97" t="s">
        <v>753</v>
      </c>
      <c r="C96" s="97" t="s">
        <v>53</v>
      </c>
      <c r="D96" s="97">
        <v>3</v>
      </c>
      <c r="E96" s="98" t="s">
        <v>101</v>
      </c>
      <c r="F96" s="99" t="s">
        <v>629</v>
      </c>
      <c r="G96" s="100" t="s">
        <v>46</v>
      </c>
      <c r="H96" s="100" t="s">
        <v>56</v>
      </c>
      <c r="I96" s="100"/>
      <c r="J96" s="100"/>
      <c r="K96" s="100"/>
      <c r="L96" s="100" t="s">
        <v>58</v>
      </c>
      <c r="M96" s="101" t="s">
        <v>630</v>
      </c>
      <c r="N96" s="102">
        <v>175</v>
      </c>
      <c r="O96" s="102">
        <v>31</v>
      </c>
      <c r="P96" s="101" t="s">
        <v>61</v>
      </c>
      <c r="Q96" s="103">
        <v>44850</v>
      </c>
      <c r="R96" s="103">
        <v>256</v>
      </c>
      <c r="S96" s="104">
        <v>175.1</v>
      </c>
      <c r="T96" s="103"/>
      <c r="U96" s="103"/>
      <c r="V96" s="104"/>
      <c r="W96" s="103">
        <v>44850</v>
      </c>
      <c r="X96" s="103">
        <v>256</v>
      </c>
      <c r="Y96" s="104">
        <v>175.1</v>
      </c>
      <c r="Z96" s="1">
        <f t="shared" si="4"/>
        <v>87</v>
      </c>
      <c r="AA96" s="1">
        <f t="shared" si="5"/>
        <v>34616</v>
      </c>
    </row>
    <row r="97" spans="1:27" s="1" customFormat="1" ht="9.75" customHeight="1">
      <c r="A97" s="112" t="str">
        <f t="shared" si="3"/>
        <v>2 12755</v>
      </c>
      <c r="B97" s="97" t="s">
        <v>753</v>
      </c>
      <c r="C97" s="97" t="s">
        <v>45</v>
      </c>
      <c r="D97" s="97">
        <v>621</v>
      </c>
      <c r="E97" s="98" t="s">
        <v>323</v>
      </c>
      <c r="F97" s="99" t="s">
        <v>782</v>
      </c>
      <c r="G97" s="100" t="s">
        <v>58</v>
      </c>
      <c r="H97" s="100" t="s">
        <v>63</v>
      </c>
      <c r="I97" s="100"/>
      <c r="J97" s="100" t="s">
        <v>39</v>
      </c>
      <c r="K97" s="100"/>
      <c r="L97" s="100" t="s">
        <v>58</v>
      </c>
      <c r="M97" s="101" t="s">
        <v>783</v>
      </c>
      <c r="N97" s="102">
        <v>132</v>
      </c>
      <c r="O97" s="102">
        <v>61</v>
      </c>
      <c r="P97" s="101" t="s">
        <v>616</v>
      </c>
      <c r="Q97" s="103">
        <v>3303</v>
      </c>
      <c r="R97" s="103">
        <v>25</v>
      </c>
      <c r="S97" s="104">
        <v>132.1</v>
      </c>
      <c r="T97" s="103"/>
      <c r="U97" s="103"/>
      <c r="V97" s="104"/>
      <c r="W97" s="103">
        <v>3303</v>
      </c>
      <c r="X97" s="103">
        <v>25</v>
      </c>
      <c r="Y97" s="104">
        <v>132.1</v>
      </c>
      <c r="Z97" s="1">
        <f t="shared" si="4"/>
        <v>2</v>
      </c>
      <c r="AA97" s="1">
        <f t="shared" si="5"/>
        <v>12755</v>
      </c>
    </row>
    <row r="98" spans="1:27" s="1" customFormat="1" ht="9.75" customHeight="1">
      <c r="A98" s="112" t="str">
        <f t="shared" si="3"/>
        <v>85 1278</v>
      </c>
      <c r="B98" s="97" t="s">
        <v>753</v>
      </c>
      <c r="C98" s="97" t="s">
        <v>45</v>
      </c>
      <c r="D98" s="97">
        <v>1</v>
      </c>
      <c r="E98" s="98" t="s">
        <v>92</v>
      </c>
      <c r="F98" s="99" t="s">
        <v>392</v>
      </c>
      <c r="G98" s="100" t="s">
        <v>46</v>
      </c>
      <c r="H98" s="100" t="s">
        <v>63</v>
      </c>
      <c r="I98" s="100"/>
      <c r="J98" s="100"/>
      <c r="K98" s="100"/>
      <c r="L98" s="100" t="s">
        <v>58</v>
      </c>
      <c r="M98" s="101" t="s">
        <v>96</v>
      </c>
      <c r="N98" s="102">
        <v>185</v>
      </c>
      <c r="O98" s="102">
        <v>24</v>
      </c>
      <c r="P98" s="101" t="s">
        <v>80</v>
      </c>
      <c r="Q98" s="103">
        <v>104</v>
      </c>
      <c r="R98" s="103">
        <v>1</v>
      </c>
      <c r="S98" s="104">
        <v>104</v>
      </c>
      <c r="T98" s="103"/>
      <c r="U98" s="103"/>
      <c r="V98" s="104"/>
      <c r="W98" s="103">
        <v>104</v>
      </c>
      <c r="X98" s="103">
        <v>1</v>
      </c>
      <c r="Y98" s="104">
        <v>104</v>
      </c>
      <c r="Z98" s="1">
        <f t="shared" si="4"/>
        <v>85</v>
      </c>
      <c r="AA98" s="1">
        <f t="shared" si="5"/>
        <v>1278</v>
      </c>
    </row>
    <row r="99" spans="1:27" s="1" customFormat="1" ht="9.75" customHeight="1">
      <c r="A99" s="112" t="str">
        <f t="shared" si="3"/>
        <v>18 113921</v>
      </c>
      <c r="B99" s="97" t="s">
        <v>753</v>
      </c>
      <c r="C99" s="97" t="s">
        <v>49</v>
      </c>
      <c r="D99" s="97">
        <v>475</v>
      </c>
      <c r="E99" s="98" t="s">
        <v>754</v>
      </c>
      <c r="F99" s="99" t="s">
        <v>784</v>
      </c>
      <c r="G99" s="100" t="s">
        <v>46</v>
      </c>
      <c r="H99" s="100" t="s">
        <v>75</v>
      </c>
      <c r="I99" s="100" t="s">
        <v>38</v>
      </c>
      <c r="J99" s="100"/>
      <c r="K99" s="100"/>
      <c r="L99" s="100" t="s">
        <v>58</v>
      </c>
      <c r="M99" s="101" t="s">
        <v>785</v>
      </c>
      <c r="N99" s="102">
        <v>78</v>
      </c>
      <c r="O99" s="102">
        <v>80</v>
      </c>
      <c r="P99" s="101" t="s">
        <v>65</v>
      </c>
      <c r="Q99" s="103">
        <v>1269</v>
      </c>
      <c r="R99" s="103">
        <v>18</v>
      </c>
      <c r="S99" s="104">
        <v>70.5</v>
      </c>
      <c r="T99" s="103"/>
      <c r="U99" s="103"/>
      <c r="V99" s="104"/>
      <c r="W99" s="103">
        <v>1269</v>
      </c>
      <c r="X99" s="103">
        <v>18</v>
      </c>
      <c r="Y99" s="104">
        <v>70.5</v>
      </c>
      <c r="Z99" s="1">
        <f t="shared" si="4"/>
        <v>18</v>
      </c>
      <c r="AA99" s="1">
        <f t="shared" si="5"/>
        <v>113921</v>
      </c>
    </row>
    <row r="100" spans="1:27" s="1" customFormat="1" ht="9.75" customHeight="1">
      <c r="A100" s="112" t="str">
        <f t="shared" si="3"/>
        <v>2 63344</v>
      </c>
      <c r="B100" s="97" t="s">
        <v>753</v>
      </c>
      <c r="C100" s="97" t="s">
        <v>45</v>
      </c>
      <c r="D100" s="97">
        <v>621</v>
      </c>
      <c r="E100" s="98" t="s">
        <v>323</v>
      </c>
      <c r="F100" s="99" t="s">
        <v>393</v>
      </c>
      <c r="G100" s="100" t="s">
        <v>58</v>
      </c>
      <c r="H100" s="100" t="s">
        <v>63</v>
      </c>
      <c r="I100" s="100"/>
      <c r="J100" s="100"/>
      <c r="K100" s="100"/>
      <c r="L100" s="100" t="s">
        <v>58</v>
      </c>
      <c r="M100" s="101" t="s">
        <v>97</v>
      </c>
      <c r="N100" s="102">
        <v>132</v>
      </c>
      <c r="O100" s="102">
        <v>61</v>
      </c>
      <c r="P100" s="101" t="s">
        <v>616</v>
      </c>
      <c r="Q100" s="103">
        <v>11432</v>
      </c>
      <c r="R100" s="103">
        <v>86</v>
      </c>
      <c r="S100" s="104">
        <v>132.9</v>
      </c>
      <c r="T100" s="103"/>
      <c r="U100" s="103"/>
      <c r="V100" s="104"/>
      <c r="W100" s="103">
        <v>11432</v>
      </c>
      <c r="X100" s="103">
        <v>86</v>
      </c>
      <c r="Y100" s="104">
        <v>132.9</v>
      </c>
      <c r="Z100" s="1">
        <f t="shared" si="4"/>
        <v>2</v>
      </c>
      <c r="AA100" s="1">
        <f t="shared" si="5"/>
        <v>63344</v>
      </c>
    </row>
    <row r="101" spans="1:27" s="1" customFormat="1" ht="9.75" customHeight="1">
      <c r="A101" s="112" t="str">
        <f t="shared" si="3"/>
        <v>99 42093</v>
      </c>
      <c r="B101" s="97" t="s">
        <v>753</v>
      </c>
      <c r="C101" s="97" t="s">
        <v>45</v>
      </c>
      <c r="D101" s="97">
        <v>621</v>
      </c>
      <c r="E101" s="98" t="s">
        <v>194</v>
      </c>
      <c r="F101" s="99" t="s">
        <v>394</v>
      </c>
      <c r="G101" s="100" t="s">
        <v>46</v>
      </c>
      <c r="H101" s="100" t="s">
        <v>56</v>
      </c>
      <c r="I101" s="100"/>
      <c r="J101" s="100"/>
      <c r="K101" s="100"/>
      <c r="L101" s="100" t="s">
        <v>58</v>
      </c>
      <c r="M101" s="101" t="s">
        <v>395</v>
      </c>
      <c r="N101" s="102">
        <v>170</v>
      </c>
      <c r="O101" s="102">
        <v>35</v>
      </c>
      <c r="P101" s="101" t="s">
        <v>616</v>
      </c>
      <c r="Q101" s="103">
        <v>12993</v>
      </c>
      <c r="R101" s="103">
        <v>76</v>
      </c>
      <c r="S101" s="104">
        <v>170.9</v>
      </c>
      <c r="T101" s="103"/>
      <c r="U101" s="103"/>
      <c r="V101" s="104"/>
      <c r="W101" s="103">
        <v>12993</v>
      </c>
      <c r="X101" s="103">
        <v>76</v>
      </c>
      <c r="Y101" s="104">
        <v>170.9</v>
      </c>
      <c r="Z101" s="1">
        <f t="shared" si="4"/>
        <v>99</v>
      </c>
      <c r="AA101" s="1">
        <f t="shared" si="5"/>
        <v>42093</v>
      </c>
    </row>
    <row r="102" spans="1:27" s="1" customFormat="1" ht="9.75" customHeight="1">
      <c r="A102" s="112" t="str">
        <f t="shared" si="3"/>
        <v>9 98997</v>
      </c>
      <c r="B102" s="97" t="s">
        <v>753</v>
      </c>
      <c r="C102" s="97" t="s">
        <v>45</v>
      </c>
      <c r="D102" s="97">
        <v>4</v>
      </c>
      <c r="E102" s="98" t="s">
        <v>312</v>
      </c>
      <c r="F102" s="99" t="s">
        <v>396</v>
      </c>
      <c r="G102" s="100" t="s">
        <v>46</v>
      </c>
      <c r="H102" s="100" t="s">
        <v>47</v>
      </c>
      <c r="I102" s="100"/>
      <c r="J102" s="100"/>
      <c r="K102" s="100"/>
      <c r="L102" s="100" t="s">
        <v>58</v>
      </c>
      <c r="M102" s="101" t="s">
        <v>181</v>
      </c>
      <c r="N102" s="102">
        <v>175</v>
      </c>
      <c r="O102" s="102">
        <v>31</v>
      </c>
      <c r="P102" s="101" t="s">
        <v>192</v>
      </c>
      <c r="Q102" s="103">
        <v>6654</v>
      </c>
      <c r="R102" s="103">
        <v>38</v>
      </c>
      <c r="S102" s="104">
        <v>175.1</v>
      </c>
      <c r="T102" s="103"/>
      <c r="U102" s="103"/>
      <c r="V102" s="104"/>
      <c r="W102" s="103">
        <v>6654</v>
      </c>
      <c r="X102" s="103">
        <v>38</v>
      </c>
      <c r="Y102" s="104">
        <v>175.1</v>
      </c>
      <c r="Z102" s="1">
        <f t="shared" si="4"/>
        <v>9</v>
      </c>
      <c r="AA102" s="1">
        <f t="shared" si="5"/>
        <v>98997</v>
      </c>
    </row>
    <row r="103" spans="1:27" s="1" customFormat="1" ht="9.75" customHeight="1">
      <c r="A103" s="112" t="str">
        <f t="shared" si="3"/>
        <v>9 98273</v>
      </c>
      <c r="B103" s="97" t="s">
        <v>753</v>
      </c>
      <c r="C103" s="97" t="s">
        <v>53</v>
      </c>
      <c r="D103" s="97">
        <v>3</v>
      </c>
      <c r="E103" s="98" t="s">
        <v>312</v>
      </c>
      <c r="F103" s="99" t="s">
        <v>397</v>
      </c>
      <c r="G103" s="100" t="s">
        <v>46</v>
      </c>
      <c r="H103" s="100" t="s">
        <v>56</v>
      </c>
      <c r="I103" s="100"/>
      <c r="J103" s="100"/>
      <c r="K103" s="100"/>
      <c r="L103" s="100" t="s">
        <v>58</v>
      </c>
      <c r="M103" s="101" t="s">
        <v>98</v>
      </c>
      <c r="N103" s="102">
        <v>183</v>
      </c>
      <c r="O103" s="102">
        <v>25</v>
      </c>
      <c r="P103" s="101" t="s">
        <v>61</v>
      </c>
      <c r="Q103" s="103">
        <v>821</v>
      </c>
      <c r="R103" s="103">
        <v>5</v>
      </c>
      <c r="S103" s="104">
        <v>164.2</v>
      </c>
      <c r="T103" s="103"/>
      <c r="U103" s="103"/>
      <c r="V103" s="104"/>
      <c r="W103" s="103">
        <v>821</v>
      </c>
      <c r="X103" s="103">
        <v>5</v>
      </c>
      <c r="Y103" s="104">
        <v>164.2</v>
      </c>
      <c r="Z103" s="1">
        <f t="shared" si="4"/>
        <v>9</v>
      </c>
      <c r="AA103" s="1">
        <f t="shared" si="5"/>
        <v>98273</v>
      </c>
    </row>
    <row r="104" spans="1:27" s="1" customFormat="1" ht="9.75" customHeight="1">
      <c r="A104" s="112" t="str">
        <f t="shared" si="3"/>
        <v>1 12129</v>
      </c>
      <c r="B104" s="97" t="s">
        <v>753</v>
      </c>
      <c r="C104" s="97" t="s">
        <v>49</v>
      </c>
      <c r="D104" s="97">
        <v>4</v>
      </c>
      <c r="E104" s="98" t="s">
        <v>309</v>
      </c>
      <c r="F104" s="99" t="s">
        <v>786</v>
      </c>
      <c r="G104" s="100" t="s">
        <v>46</v>
      </c>
      <c r="H104" s="100" t="s">
        <v>56</v>
      </c>
      <c r="I104" s="100"/>
      <c r="J104" s="100" t="s">
        <v>39</v>
      </c>
      <c r="K104" s="100"/>
      <c r="L104" s="100" t="s">
        <v>58</v>
      </c>
      <c r="M104" s="101" t="s">
        <v>787</v>
      </c>
      <c r="N104" s="102">
        <v>148</v>
      </c>
      <c r="O104" s="102">
        <v>50</v>
      </c>
      <c r="P104" s="101" t="s">
        <v>228</v>
      </c>
      <c r="Q104" s="103">
        <v>10999</v>
      </c>
      <c r="R104" s="103">
        <v>74</v>
      </c>
      <c r="S104" s="104">
        <v>148.6</v>
      </c>
      <c r="T104" s="103"/>
      <c r="U104" s="103"/>
      <c r="V104" s="104"/>
      <c r="W104" s="103">
        <v>10999</v>
      </c>
      <c r="X104" s="103">
        <v>74</v>
      </c>
      <c r="Y104" s="104">
        <v>148.6</v>
      </c>
      <c r="Z104" s="1">
        <f t="shared" si="4"/>
        <v>1</v>
      </c>
      <c r="AA104" s="1">
        <f t="shared" si="5"/>
        <v>12129</v>
      </c>
    </row>
    <row r="105" spans="1:27" s="1" customFormat="1" ht="9.75" customHeight="1">
      <c r="A105" s="112" t="str">
        <f t="shared" si="3"/>
        <v>9 98199</v>
      </c>
      <c r="B105" s="97" t="s">
        <v>753</v>
      </c>
      <c r="C105" s="97" t="s">
        <v>49</v>
      </c>
      <c r="D105" s="97">
        <v>235</v>
      </c>
      <c r="E105" s="98" t="s">
        <v>312</v>
      </c>
      <c r="F105" s="99" t="s">
        <v>398</v>
      </c>
      <c r="G105" s="100" t="s">
        <v>58</v>
      </c>
      <c r="H105" s="100" t="s">
        <v>47</v>
      </c>
      <c r="I105" s="100"/>
      <c r="J105" s="100"/>
      <c r="K105" s="100"/>
      <c r="L105" s="100" t="s">
        <v>58</v>
      </c>
      <c r="M105" s="101" t="s">
        <v>99</v>
      </c>
      <c r="N105" s="102">
        <v>168</v>
      </c>
      <c r="O105" s="102">
        <v>36</v>
      </c>
      <c r="P105" s="101" t="s">
        <v>51</v>
      </c>
      <c r="Q105" s="103">
        <v>1951</v>
      </c>
      <c r="R105" s="103">
        <v>12</v>
      </c>
      <c r="S105" s="104">
        <v>162.5</v>
      </c>
      <c r="T105" s="103"/>
      <c r="U105" s="103"/>
      <c r="V105" s="104"/>
      <c r="W105" s="103">
        <v>1951</v>
      </c>
      <c r="X105" s="103">
        <v>12</v>
      </c>
      <c r="Y105" s="104">
        <v>162.5</v>
      </c>
      <c r="Z105" s="1">
        <f t="shared" si="4"/>
        <v>9</v>
      </c>
      <c r="AA105" s="1">
        <f t="shared" si="5"/>
        <v>98199</v>
      </c>
    </row>
    <row r="106" spans="1:27" s="1" customFormat="1" ht="9.75" customHeight="1">
      <c r="A106" s="112" t="str">
        <f t="shared" si="3"/>
        <v>2 64649</v>
      </c>
      <c r="B106" s="97" t="s">
        <v>753</v>
      </c>
      <c r="C106" s="97" t="s">
        <v>49</v>
      </c>
      <c r="D106" s="97">
        <v>235</v>
      </c>
      <c r="E106" s="98" t="s">
        <v>323</v>
      </c>
      <c r="F106" s="99" t="s">
        <v>399</v>
      </c>
      <c r="G106" s="100" t="s">
        <v>46</v>
      </c>
      <c r="H106" s="100" t="s">
        <v>52</v>
      </c>
      <c r="I106" s="100"/>
      <c r="J106" s="100"/>
      <c r="K106" s="100"/>
      <c r="L106" s="100" t="s">
        <v>39</v>
      </c>
      <c r="M106" s="101" t="s">
        <v>100</v>
      </c>
      <c r="N106" s="102">
        <v>158</v>
      </c>
      <c r="O106" s="102">
        <v>43</v>
      </c>
      <c r="P106" s="101" t="s">
        <v>51</v>
      </c>
      <c r="Q106" s="103">
        <v>1057</v>
      </c>
      <c r="R106" s="103">
        <v>7</v>
      </c>
      <c r="S106" s="104">
        <v>151</v>
      </c>
      <c r="T106" s="103">
        <v>7660</v>
      </c>
      <c r="U106" s="103">
        <v>48</v>
      </c>
      <c r="V106" s="104">
        <v>159.5</v>
      </c>
      <c r="W106" s="103">
        <v>8717</v>
      </c>
      <c r="X106" s="103">
        <v>55</v>
      </c>
      <c r="Y106" s="104">
        <v>158.4</v>
      </c>
      <c r="Z106" s="1">
        <f t="shared" si="4"/>
        <v>2</v>
      </c>
      <c r="AA106" s="1">
        <f t="shared" si="5"/>
        <v>64649</v>
      </c>
    </row>
    <row r="107" spans="1:27" s="1" customFormat="1" ht="9.75" customHeight="1">
      <c r="A107" s="112" t="str">
        <f t="shared" si="3"/>
        <v>18 114262</v>
      </c>
      <c r="B107" s="97" t="s">
        <v>753</v>
      </c>
      <c r="C107" s="97" t="s">
        <v>49</v>
      </c>
      <c r="D107" s="97">
        <v>475</v>
      </c>
      <c r="E107" s="98" t="s">
        <v>754</v>
      </c>
      <c r="F107" s="99" t="s">
        <v>788</v>
      </c>
      <c r="G107" s="100" t="s">
        <v>46</v>
      </c>
      <c r="H107" s="100" t="s">
        <v>71</v>
      </c>
      <c r="I107" s="100" t="s">
        <v>38</v>
      </c>
      <c r="J107" s="100"/>
      <c r="K107" s="100"/>
      <c r="L107" s="100" t="s">
        <v>58</v>
      </c>
      <c r="M107" s="101" t="s">
        <v>789</v>
      </c>
      <c r="N107" s="102">
        <v>97</v>
      </c>
      <c r="O107" s="102">
        <v>80</v>
      </c>
      <c r="P107" s="101" t="s">
        <v>65</v>
      </c>
      <c r="Q107" s="103">
        <v>1757</v>
      </c>
      <c r="R107" s="103">
        <v>18</v>
      </c>
      <c r="S107" s="104">
        <v>97.6</v>
      </c>
      <c r="T107" s="103"/>
      <c r="U107" s="103"/>
      <c r="V107" s="104"/>
      <c r="W107" s="103">
        <v>1757</v>
      </c>
      <c r="X107" s="103">
        <v>18</v>
      </c>
      <c r="Y107" s="104">
        <v>97.6</v>
      </c>
      <c r="Z107" s="1">
        <f t="shared" si="4"/>
        <v>18</v>
      </c>
      <c r="AA107" s="1">
        <f t="shared" si="5"/>
        <v>114262</v>
      </c>
    </row>
    <row r="108" spans="1:27" s="1" customFormat="1" ht="9.75" customHeight="1">
      <c r="A108" s="112" t="str">
        <f t="shared" si="3"/>
        <v>18 114263</v>
      </c>
      <c r="B108" s="97" t="s">
        <v>753</v>
      </c>
      <c r="C108" s="97" t="s">
        <v>49</v>
      </c>
      <c r="D108" s="97">
        <v>475</v>
      </c>
      <c r="E108" s="98" t="s">
        <v>754</v>
      </c>
      <c r="F108" s="99" t="s">
        <v>790</v>
      </c>
      <c r="G108" s="100" t="s">
        <v>46</v>
      </c>
      <c r="H108" s="100" t="s">
        <v>71</v>
      </c>
      <c r="I108" s="100" t="s">
        <v>38</v>
      </c>
      <c r="J108" s="100"/>
      <c r="K108" s="100"/>
      <c r="L108" s="100" t="s">
        <v>58</v>
      </c>
      <c r="M108" s="101" t="s">
        <v>791</v>
      </c>
      <c r="N108" s="102">
        <v>85</v>
      </c>
      <c r="O108" s="102">
        <v>80</v>
      </c>
      <c r="P108" s="101" t="s">
        <v>65</v>
      </c>
      <c r="Q108" s="103">
        <v>1534</v>
      </c>
      <c r="R108" s="103">
        <v>18</v>
      </c>
      <c r="S108" s="104">
        <v>85.2</v>
      </c>
      <c r="T108" s="103"/>
      <c r="U108" s="103"/>
      <c r="V108" s="104"/>
      <c r="W108" s="103">
        <v>1534</v>
      </c>
      <c r="X108" s="103">
        <v>18</v>
      </c>
      <c r="Y108" s="104">
        <v>85.2</v>
      </c>
      <c r="Z108" s="1">
        <f t="shared" si="4"/>
        <v>18</v>
      </c>
      <c r="AA108" s="1">
        <f t="shared" si="5"/>
        <v>114263</v>
      </c>
    </row>
    <row r="109" spans="1:27" s="1" customFormat="1" ht="9.75" customHeight="1">
      <c r="A109" s="112" t="str">
        <f t="shared" si="3"/>
        <v>16 110041</v>
      </c>
      <c r="B109" s="97" t="s">
        <v>753</v>
      </c>
      <c r="C109" s="97" t="s">
        <v>49</v>
      </c>
      <c r="D109" s="97">
        <v>235</v>
      </c>
      <c r="E109" s="98" t="s">
        <v>66</v>
      </c>
      <c r="F109" s="99" t="s">
        <v>598</v>
      </c>
      <c r="G109" s="100" t="s">
        <v>46</v>
      </c>
      <c r="H109" s="100" t="s">
        <v>52</v>
      </c>
      <c r="I109" s="100"/>
      <c r="J109" s="100"/>
      <c r="K109" s="100"/>
      <c r="L109" s="100" t="s">
        <v>39</v>
      </c>
      <c r="M109" s="101" t="s">
        <v>599</v>
      </c>
      <c r="N109" s="102">
        <v>130</v>
      </c>
      <c r="O109" s="102">
        <v>63</v>
      </c>
      <c r="P109" s="101" t="s">
        <v>51</v>
      </c>
      <c r="Q109" s="103"/>
      <c r="R109" s="103"/>
      <c r="S109" s="104"/>
      <c r="T109" s="103">
        <v>4440</v>
      </c>
      <c r="U109" s="103">
        <v>34</v>
      </c>
      <c r="V109" s="104">
        <v>130.5</v>
      </c>
      <c r="W109" s="103">
        <v>4440</v>
      </c>
      <c r="X109" s="103">
        <v>34</v>
      </c>
      <c r="Y109" s="104">
        <v>130.5</v>
      </c>
      <c r="Z109" s="1">
        <f t="shared" si="4"/>
        <v>16</v>
      </c>
      <c r="AA109" s="1">
        <f t="shared" si="5"/>
        <v>110041</v>
      </c>
    </row>
    <row r="110" spans="1:27" s="1" customFormat="1" ht="9.75" customHeight="1">
      <c r="A110" s="112" t="str">
        <f t="shared" si="3"/>
        <v>17 112075</v>
      </c>
      <c r="B110" s="97" t="s">
        <v>753</v>
      </c>
      <c r="C110" s="97" t="s">
        <v>53</v>
      </c>
      <c r="D110" s="97">
        <v>4</v>
      </c>
      <c r="E110" s="98" t="s">
        <v>611</v>
      </c>
      <c r="F110" s="99" t="s">
        <v>631</v>
      </c>
      <c r="G110" s="100" t="s">
        <v>46</v>
      </c>
      <c r="H110" s="100" t="s">
        <v>75</v>
      </c>
      <c r="I110" s="100"/>
      <c r="J110" s="100"/>
      <c r="K110" s="100"/>
      <c r="L110" s="100" t="s">
        <v>58</v>
      </c>
      <c r="M110" s="101" t="s">
        <v>632</v>
      </c>
      <c r="N110" s="102">
        <v>109</v>
      </c>
      <c r="O110" s="102">
        <v>77</v>
      </c>
      <c r="P110" s="101" t="s">
        <v>76</v>
      </c>
      <c r="Q110" s="103">
        <v>3292</v>
      </c>
      <c r="R110" s="103">
        <v>30</v>
      </c>
      <c r="S110" s="104">
        <v>109.7</v>
      </c>
      <c r="T110" s="103">
        <v>495</v>
      </c>
      <c r="U110" s="103">
        <v>4</v>
      </c>
      <c r="V110" s="104">
        <v>123.7</v>
      </c>
      <c r="W110" s="103">
        <v>3787</v>
      </c>
      <c r="X110" s="103">
        <v>34</v>
      </c>
      <c r="Y110" s="104">
        <v>111.3</v>
      </c>
      <c r="Z110" s="1">
        <f t="shared" si="4"/>
        <v>17</v>
      </c>
      <c r="AA110" s="1">
        <f t="shared" si="5"/>
        <v>112075</v>
      </c>
    </row>
    <row r="111" spans="1:27" s="1" customFormat="1" ht="9.75" customHeight="1">
      <c r="A111" s="112" t="str">
        <f t="shared" si="3"/>
        <v>16 109217</v>
      </c>
      <c r="B111" s="97" t="s">
        <v>753</v>
      </c>
      <c r="C111" s="97" t="s">
        <v>53</v>
      </c>
      <c r="D111" s="97">
        <v>3</v>
      </c>
      <c r="E111" s="98" t="s">
        <v>66</v>
      </c>
      <c r="F111" s="99" t="s">
        <v>600</v>
      </c>
      <c r="G111" s="100" t="s">
        <v>58</v>
      </c>
      <c r="H111" s="100" t="s">
        <v>63</v>
      </c>
      <c r="I111" s="100"/>
      <c r="J111" s="100"/>
      <c r="K111" s="100"/>
      <c r="L111" s="100" t="s">
        <v>58</v>
      </c>
      <c r="M111" s="101" t="s">
        <v>601</v>
      </c>
      <c r="N111" s="102">
        <v>128</v>
      </c>
      <c r="O111" s="102">
        <v>64</v>
      </c>
      <c r="P111" s="101" t="s">
        <v>61</v>
      </c>
      <c r="Q111" s="103">
        <v>1870</v>
      </c>
      <c r="R111" s="103">
        <v>15</v>
      </c>
      <c r="S111" s="104">
        <v>124.6</v>
      </c>
      <c r="T111" s="103">
        <v>5482</v>
      </c>
      <c r="U111" s="103">
        <v>42</v>
      </c>
      <c r="V111" s="104">
        <v>130.5</v>
      </c>
      <c r="W111" s="103">
        <v>7352</v>
      </c>
      <c r="X111" s="103">
        <v>57</v>
      </c>
      <c r="Y111" s="104">
        <v>128.9</v>
      </c>
      <c r="Z111" s="1">
        <f t="shared" si="4"/>
        <v>16</v>
      </c>
      <c r="AA111" s="1">
        <f t="shared" si="5"/>
        <v>109217</v>
      </c>
    </row>
    <row r="112" spans="1:27" s="1" customFormat="1" ht="9.75" customHeight="1">
      <c r="A112" s="112" t="str">
        <f t="shared" si="3"/>
        <v>89 58092</v>
      </c>
      <c r="B112" s="97" t="s">
        <v>753</v>
      </c>
      <c r="C112" s="97" t="s">
        <v>53</v>
      </c>
      <c r="D112" s="97">
        <v>3</v>
      </c>
      <c r="E112" s="98" t="s">
        <v>89</v>
      </c>
      <c r="F112" s="99" t="s">
        <v>400</v>
      </c>
      <c r="G112" s="100" t="s">
        <v>58</v>
      </c>
      <c r="H112" s="100" t="s">
        <v>63</v>
      </c>
      <c r="I112" s="100"/>
      <c r="J112" s="100"/>
      <c r="K112" s="100"/>
      <c r="L112" s="100" t="s">
        <v>39</v>
      </c>
      <c r="M112" s="101" t="s">
        <v>102</v>
      </c>
      <c r="N112" s="102">
        <v>171</v>
      </c>
      <c r="O112" s="102">
        <v>34</v>
      </c>
      <c r="P112" s="101" t="s">
        <v>61</v>
      </c>
      <c r="Q112" s="103">
        <v>23098</v>
      </c>
      <c r="R112" s="103">
        <v>135</v>
      </c>
      <c r="S112" s="104">
        <v>171</v>
      </c>
      <c r="T112" s="103"/>
      <c r="U112" s="103"/>
      <c r="V112" s="104"/>
      <c r="W112" s="103">
        <v>23098</v>
      </c>
      <c r="X112" s="103">
        <v>135</v>
      </c>
      <c r="Y112" s="104">
        <v>171</v>
      </c>
      <c r="Z112" s="1">
        <f t="shared" si="4"/>
        <v>89</v>
      </c>
      <c r="AA112" s="1">
        <f t="shared" si="5"/>
        <v>58092</v>
      </c>
    </row>
    <row r="113" spans="1:27" s="1" customFormat="1" ht="9.75" customHeight="1">
      <c r="A113" s="112" t="str">
        <f t="shared" si="3"/>
        <v>9 98594</v>
      </c>
      <c r="B113" s="97" t="s">
        <v>753</v>
      </c>
      <c r="C113" s="97" t="s">
        <v>53</v>
      </c>
      <c r="D113" s="97">
        <v>2</v>
      </c>
      <c r="E113" s="98" t="s">
        <v>312</v>
      </c>
      <c r="F113" s="99" t="s">
        <v>401</v>
      </c>
      <c r="G113" s="100" t="s">
        <v>46</v>
      </c>
      <c r="H113" s="100" t="s">
        <v>52</v>
      </c>
      <c r="I113" s="100"/>
      <c r="J113" s="100"/>
      <c r="K113" s="100"/>
      <c r="L113" s="100" t="s">
        <v>58</v>
      </c>
      <c r="M113" s="101" t="s">
        <v>103</v>
      </c>
      <c r="N113" s="102">
        <v>149</v>
      </c>
      <c r="O113" s="102">
        <v>49</v>
      </c>
      <c r="P113" s="101" t="s">
        <v>54</v>
      </c>
      <c r="Q113" s="103">
        <v>2631</v>
      </c>
      <c r="R113" s="103">
        <v>19</v>
      </c>
      <c r="S113" s="104">
        <v>138.4</v>
      </c>
      <c r="T113" s="103"/>
      <c r="U113" s="103"/>
      <c r="V113" s="104"/>
      <c r="W113" s="103">
        <v>2631</v>
      </c>
      <c r="X113" s="103">
        <v>19</v>
      </c>
      <c r="Y113" s="104">
        <v>138.4</v>
      </c>
      <c r="Z113" s="1">
        <f t="shared" si="4"/>
        <v>9</v>
      </c>
      <c r="AA113" s="1">
        <f t="shared" si="5"/>
        <v>98594</v>
      </c>
    </row>
    <row r="114" spans="1:27" s="1" customFormat="1" ht="9.75" customHeight="1">
      <c r="A114" s="112" t="str">
        <f t="shared" si="3"/>
        <v>85 42627</v>
      </c>
      <c r="B114" s="97" t="s">
        <v>753</v>
      </c>
      <c r="C114" s="97" t="s">
        <v>49</v>
      </c>
      <c r="D114" s="97">
        <v>476</v>
      </c>
      <c r="E114" s="98" t="s">
        <v>92</v>
      </c>
      <c r="F114" s="99" t="s">
        <v>402</v>
      </c>
      <c r="G114" s="100" t="s">
        <v>46</v>
      </c>
      <c r="H114" s="100" t="s">
        <v>63</v>
      </c>
      <c r="I114" s="100"/>
      <c r="J114" s="100"/>
      <c r="K114" s="100"/>
      <c r="L114" s="100" t="s">
        <v>39</v>
      </c>
      <c r="M114" s="101" t="s">
        <v>104</v>
      </c>
      <c r="N114" s="102">
        <v>183</v>
      </c>
      <c r="O114" s="102">
        <v>25</v>
      </c>
      <c r="P114" s="101" t="s">
        <v>82</v>
      </c>
      <c r="Q114" s="103">
        <v>17046</v>
      </c>
      <c r="R114" s="103">
        <v>93</v>
      </c>
      <c r="S114" s="104">
        <v>183.2</v>
      </c>
      <c r="T114" s="103"/>
      <c r="U114" s="103"/>
      <c r="V114" s="104"/>
      <c r="W114" s="103">
        <v>17046</v>
      </c>
      <c r="X114" s="103">
        <v>93</v>
      </c>
      <c r="Y114" s="104">
        <v>183.2</v>
      </c>
      <c r="Z114" s="1">
        <f t="shared" si="4"/>
        <v>85</v>
      </c>
      <c r="AA114" s="1">
        <f t="shared" si="5"/>
        <v>42627</v>
      </c>
    </row>
    <row r="115" spans="1:27" s="1" customFormat="1" ht="9.75" customHeight="1">
      <c r="A115" s="112" t="str">
        <f t="shared" si="3"/>
        <v>85 45336</v>
      </c>
      <c r="B115" s="97" t="s">
        <v>753</v>
      </c>
      <c r="C115" s="97" t="s">
        <v>49</v>
      </c>
      <c r="D115" s="97">
        <v>476</v>
      </c>
      <c r="E115" s="98" t="s">
        <v>92</v>
      </c>
      <c r="F115" s="99" t="s">
        <v>403</v>
      </c>
      <c r="G115" s="100" t="s">
        <v>58</v>
      </c>
      <c r="H115" s="100" t="s">
        <v>56</v>
      </c>
      <c r="I115" s="100"/>
      <c r="J115" s="100"/>
      <c r="K115" s="100"/>
      <c r="L115" s="100" t="s">
        <v>39</v>
      </c>
      <c r="M115" s="101" t="s">
        <v>105</v>
      </c>
      <c r="N115" s="102">
        <v>168</v>
      </c>
      <c r="O115" s="102">
        <v>36</v>
      </c>
      <c r="P115" s="101" t="s">
        <v>82</v>
      </c>
      <c r="Q115" s="103">
        <v>26522</v>
      </c>
      <c r="R115" s="103">
        <v>157</v>
      </c>
      <c r="S115" s="104">
        <v>168.9</v>
      </c>
      <c r="T115" s="103"/>
      <c r="U115" s="103"/>
      <c r="V115" s="104"/>
      <c r="W115" s="103">
        <v>26522</v>
      </c>
      <c r="X115" s="103">
        <v>157</v>
      </c>
      <c r="Y115" s="104">
        <v>168.9</v>
      </c>
      <c r="Z115" s="1">
        <f t="shared" si="4"/>
        <v>85</v>
      </c>
      <c r="AA115" s="1">
        <f t="shared" si="5"/>
        <v>45336</v>
      </c>
    </row>
    <row r="116" spans="1:27" s="1" customFormat="1" ht="9.75" customHeight="1">
      <c r="A116" s="112" t="str">
        <f t="shared" si="3"/>
        <v>13 105123</v>
      </c>
      <c r="B116" s="97" t="s">
        <v>753</v>
      </c>
      <c r="C116" s="97" t="s">
        <v>49</v>
      </c>
      <c r="D116" s="97">
        <v>476</v>
      </c>
      <c r="E116" s="98" t="s">
        <v>226</v>
      </c>
      <c r="F116" s="99" t="s">
        <v>404</v>
      </c>
      <c r="G116" s="100" t="s">
        <v>58</v>
      </c>
      <c r="H116" s="100" t="s">
        <v>47</v>
      </c>
      <c r="I116" s="100"/>
      <c r="J116" s="100"/>
      <c r="K116" s="100"/>
      <c r="L116" s="100" t="s">
        <v>58</v>
      </c>
      <c r="M116" s="101" t="s">
        <v>248</v>
      </c>
      <c r="N116" s="102">
        <v>155</v>
      </c>
      <c r="O116" s="102">
        <v>45</v>
      </c>
      <c r="P116" s="101" t="s">
        <v>82</v>
      </c>
      <c r="Q116" s="103">
        <v>7952</v>
      </c>
      <c r="R116" s="103">
        <v>51</v>
      </c>
      <c r="S116" s="104">
        <v>155.9</v>
      </c>
      <c r="T116" s="103"/>
      <c r="U116" s="103"/>
      <c r="V116" s="104"/>
      <c r="W116" s="103">
        <v>7952</v>
      </c>
      <c r="X116" s="103">
        <v>51</v>
      </c>
      <c r="Y116" s="104">
        <v>155.9</v>
      </c>
      <c r="Z116" s="1">
        <f t="shared" si="4"/>
        <v>13</v>
      </c>
      <c r="AA116" s="1">
        <f t="shared" si="5"/>
        <v>105123</v>
      </c>
    </row>
    <row r="117" spans="1:27" s="1" customFormat="1" ht="9.75" customHeight="1">
      <c r="A117" s="112" t="str">
        <f t="shared" si="3"/>
        <v>18 113597</v>
      </c>
      <c r="B117" s="97" t="s">
        <v>753</v>
      </c>
      <c r="C117" s="97" t="s">
        <v>53</v>
      </c>
      <c r="D117" s="97">
        <v>4</v>
      </c>
      <c r="E117" s="98" t="s">
        <v>754</v>
      </c>
      <c r="F117" s="99" t="s">
        <v>792</v>
      </c>
      <c r="G117" s="100" t="s">
        <v>58</v>
      </c>
      <c r="H117" s="100" t="s">
        <v>64</v>
      </c>
      <c r="I117" s="100" t="s">
        <v>38</v>
      </c>
      <c r="J117" s="100"/>
      <c r="K117" s="100"/>
      <c r="L117" s="100" t="s">
        <v>58</v>
      </c>
      <c r="M117" s="101" t="s">
        <v>793</v>
      </c>
      <c r="N117" s="102">
        <v>125</v>
      </c>
      <c r="O117" s="102">
        <v>66</v>
      </c>
      <c r="P117" s="101" t="s">
        <v>76</v>
      </c>
      <c r="Q117" s="103"/>
      <c r="R117" s="103"/>
      <c r="S117" s="104"/>
      <c r="T117" s="103"/>
      <c r="U117" s="103"/>
      <c r="V117" s="104"/>
      <c r="W117" s="103"/>
      <c r="X117" s="103"/>
      <c r="Y117" s="104"/>
      <c r="Z117" s="1">
        <f t="shared" si="4"/>
        <v>18</v>
      </c>
      <c r="AA117" s="1">
        <f t="shared" si="5"/>
        <v>113597</v>
      </c>
    </row>
    <row r="118" spans="1:27" s="1" customFormat="1" ht="9.75" customHeight="1">
      <c r="A118" s="112" t="str">
        <f t="shared" si="3"/>
        <v>94 75885</v>
      </c>
      <c r="B118" s="97" t="s">
        <v>753</v>
      </c>
      <c r="C118" s="97" t="s">
        <v>49</v>
      </c>
      <c r="D118" s="97">
        <v>476</v>
      </c>
      <c r="E118" s="98" t="s">
        <v>85</v>
      </c>
      <c r="F118" s="99" t="s">
        <v>405</v>
      </c>
      <c r="G118" s="100" t="s">
        <v>46</v>
      </c>
      <c r="H118" s="100" t="s">
        <v>56</v>
      </c>
      <c r="I118" s="100"/>
      <c r="J118" s="100"/>
      <c r="K118" s="100"/>
      <c r="L118" s="100" t="s">
        <v>58</v>
      </c>
      <c r="M118" s="101" t="s">
        <v>249</v>
      </c>
      <c r="N118" s="102">
        <v>179</v>
      </c>
      <c r="O118" s="102">
        <v>28</v>
      </c>
      <c r="P118" s="101" t="s">
        <v>82</v>
      </c>
      <c r="Q118" s="103">
        <v>29435</v>
      </c>
      <c r="R118" s="103">
        <v>164</v>
      </c>
      <c r="S118" s="104">
        <v>179.4</v>
      </c>
      <c r="T118" s="103"/>
      <c r="U118" s="103"/>
      <c r="V118" s="104"/>
      <c r="W118" s="103">
        <v>29435</v>
      </c>
      <c r="X118" s="103">
        <v>164</v>
      </c>
      <c r="Y118" s="104">
        <v>179.4</v>
      </c>
      <c r="Z118" s="1">
        <f t="shared" si="4"/>
        <v>94</v>
      </c>
      <c r="AA118" s="1">
        <f t="shared" si="5"/>
        <v>75885</v>
      </c>
    </row>
    <row r="119" spans="1:27" s="1" customFormat="1" ht="9.75" customHeight="1">
      <c r="A119" s="112" t="str">
        <f t="shared" si="3"/>
        <v>3 64927</v>
      </c>
      <c r="B119" s="97" t="s">
        <v>753</v>
      </c>
      <c r="C119" s="97" t="s">
        <v>49</v>
      </c>
      <c r="D119" s="97">
        <v>235</v>
      </c>
      <c r="E119" s="98" t="s">
        <v>406</v>
      </c>
      <c r="F119" s="99" t="s">
        <v>407</v>
      </c>
      <c r="G119" s="100" t="s">
        <v>46</v>
      </c>
      <c r="H119" s="100" t="s">
        <v>56</v>
      </c>
      <c r="I119" s="100"/>
      <c r="J119" s="100"/>
      <c r="K119" s="100"/>
      <c r="L119" s="100" t="s">
        <v>39</v>
      </c>
      <c r="M119" s="101" t="s">
        <v>106</v>
      </c>
      <c r="N119" s="102">
        <v>158</v>
      </c>
      <c r="O119" s="102">
        <v>43</v>
      </c>
      <c r="P119" s="101" t="s">
        <v>51</v>
      </c>
      <c r="Q119" s="103">
        <v>16012</v>
      </c>
      <c r="R119" s="103">
        <v>101</v>
      </c>
      <c r="S119" s="104">
        <v>158.5</v>
      </c>
      <c r="T119" s="103"/>
      <c r="U119" s="103"/>
      <c r="V119" s="104"/>
      <c r="W119" s="103">
        <v>16012</v>
      </c>
      <c r="X119" s="103">
        <v>101</v>
      </c>
      <c r="Y119" s="104">
        <v>158.5</v>
      </c>
      <c r="Z119" s="1">
        <f t="shared" si="4"/>
        <v>3</v>
      </c>
      <c r="AA119" s="1">
        <f t="shared" si="5"/>
        <v>64927</v>
      </c>
    </row>
    <row r="120" spans="1:27" s="1" customFormat="1" ht="9.75" customHeight="1">
      <c r="A120" s="112" t="str">
        <f t="shared" si="3"/>
        <v>18 114264</v>
      </c>
      <c r="B120" s="97" t="s">
        <v>753</v>
      </c>
      <c r="C120" s="97" t="s">
        <v>49</v>
      </c>
      <c r="D120" s="97">
        <v>475</v>
      </c>
      <c r="E120" s="98" t="s">
        <v>754</v>
      </c>
      <c r="F120" s="99" t="s">
        <v>794</v>
      </c>
      <c r="G120" s="100" t="s">
        <v>46</v>
      </c>
      <c r="H120" s="100" t="s">
        <v>75</v>
      </c>
      <c r="I120" s="100" t="s">
        <v>38</v>
      </c>
      <c r="J120" s="100"/>
      <c r="K120" s="100"/>
      <c r="L120" s="100" t="s">
        <v>58</v>
      </c>
      <c r="M120" s="101" t="s">
        <v>795</v>
      </c>
      <c r="N120" s="102">
        <v>113</v>
      </c>
      <c r="O120" s="102">
        <v>74</v>
      </c>
      <c r="P120" s="101" t="s">
        <v>65</v>
      </c>
      <c r="Q120" s="103">
        <v>1970</v>
      </c>
      <c r="R120" s="103">
        <v>18</v>
      </c>
      <c r="S120" s="104">
        <v>109.4</v>
      </c>
      <c r="T120" s="103"/>
      <c r="U120" s="103"/>
      <c r="V120" s="104"/>
      <c r="W120" s="103">
        <v>1970</v>
      </c>
      <c r="X120" s="103">
        <v>18</v>
      </c>
      <c r="Y120" s="104">
        <v>109.4</v>
      </c>
      <c r="Z120" s="1">
        <f t="shared" si="4"/>
        <v>18</v>
      </c>
      <c r="AA120" s="1">
        <f t="shared" si="5"/>
        <v>114264</v>
      </c>
    </row>
    <row r="121" spans="1:27" s="1" customFormat="1" ht="9.75" customHeight="1">
      <c r="A121" s="112" t="str">
        <f t="shared" si="3"/>
        <v>6 91422</v>
      </c>
      <c r="B121" s="97" t="s">
        <v>753</v>
      </c>
      <c r="C121" s="97" t="s">
        <v>53</v>
      </c>
      <c r="D121" s="97">
        <v>2</v>
      </c>
      <c r="E121" s="98" t="s">
        <v>371</v>
      </c>
      <c r="F121" s="99" t="s">
        <v>408</v>
      </c>
      <c r="G121" s="100" t="s">
        <v>46</v>
      </c>
      <c r="H121" s="100" t="s">
        <v>47</v>
      </c>
      <c r="I121" s="100"/>
      <c r="J121" s="100"/>
      <c r="K121" s="100"/>
      <c r="L121" s="100" t="s">
        <v>58</v>
      </c>
      <c r="M121" s="101" t="s">
        <v>409</v>
      </c>
      <c r="N121" s="102">
        <v>188</v>
      </c>
      <c r="O121" s="102">
        <v>22</v>
      </c>
      <c r="P121" s="101" t="s">
        <v>54</v>
      </c>
      <c r="Q121" s="103">
        <v>28618</v>
      </c>
      <c r="R121" s="103">
        <v>152</v>
      </c>
      <c r="S121" s="104">
        <v>188.2</v>
      </c>
      <c r="T121" s="103"/>
      <c r="U121" s="103"/>
      <c r="V121" s="104"/>
      <c r="W121" s="103">
        <v>28618</v>
      </c>
      <c r="X121" s="103">
        <v>152</v>
      </c>
      <c r="Y121" s="104">
        <v>188.2</v>
      </c>
      <c r="Z121" s="1">
        <f t="shared" si="4"/>
        <v>6</v>
      </c>
      <c r="AA121" s="1">
        <f t="shared" si="5"/>
        <v>91422</v>
      </c>
    </row>
    <row r="122" spans="1:27" s="1" customFormat="1" ht="9.75" customHeight="1">
      <c r="A122" s="112" t="str">
        <f t="shared" si="3"/>
        <v>17 112207</v>
      </c>
      <c r="B122" s="97" t="s">
        <v>753</v>
      </c>
      <c r="C122" s="97" t="s">
        <v>49</v>
      </c>
      <c r="D122" s="97">
        <v>235</v>
      </c>
      <c r="E122" s="98" t="s">
        <v>611</v>
      </c>
      <c r="F122" s="99" t="s">
        <v>796</v>
      </c>
      <c r="G122" s="100" t="s">
        <v>46</v>
      </c>
      <c r="H122" s="100" t="s">
        <v>47</v>
      </c>
      <c r="I122" s="100"/>
      <c r="J122" s="100" t="s">
        <v>39</v>
      </c>
      <c r="K122" s="100"/>
      <c r="L122" s="100" t="s">
        <v>58</v>
      </c>
      <c r="M122" s="101" t="s">
        <v>797</v>
      </c>
      <c r="N122" s="102">
        <v>165</v>
      </c>
      <c r="O122" s="102">
        <v>38</v>
      </c>
      <c r="P122" s="101" t="s">
        <v>51</v>
      </c>
      <c r="Q122" s="103">
        <v>13229</v>
      </c>
      <c r="R122" s="103">
        <v>80</v>
      </c>
      <c r="S122" s="104">
        <v>165.3</v>
      </c>
      <c r="T122" s="103"/>
      <c r="U122" s="103"/>
      <c r="V122" s="104"/>
      <c r="W122" s="103">
        <v>13229</v>
      </c>
      <c r="X122" s="103">
        <v>80</v>
      </c>
      <c r="Y122" s="104">
        <v>165.3</v>
      </c>
      <c r="Z122" s="1">
        <f t="shared" si="4"/>
        <v>17</v>
      </c>
      <c r="AA122" s="1">
        <f t="shared" si="5"/>
        <v>112207</v>
      </c>
    </row>
    <row r="123" spans="1:27" s="1" customFormat="1" ht="9.75" customHeight="1">
      <c r="A123" s="112" t="str">
        <f t="shared" si="3"/>
        <v>13 105541</v>
      </c>
      <c r="B123" s="97" t="s">
        <v>753</v>
      </c>
      <c r="C123" s="97" t="s">
        <v>45</v>
      </c>
      <c r="D123" s="97">
        <v>621</v>
      </c>
      <c r="E123" s="98" t="s">
        <v>226</v>
      </c>
      <c r="F123" s="99" t="s">
        <v>633</v>
      </c>
      <c r="G123" s="100" t="s">
        <v>46</v>
      </c>
      <c r="H123" s="100" t="s">
        <v>47</v>
      </c>
      <c r="I123" s="100"/>
      <c r="J123" s="100"/>
      <c r="K123" s="100"/>
      <c r="L123" s="100" t="s">
        <v>58</v>
      </c>
      <c r="M123" s="101" t="s">
        <v>634</v>
      </c>
      <c r="N123" s="102">
        <v>177</v>
      </c>
      <c r="O123" s="102">
        <v>30</v>
      </c>
      <c r="P123" s="101" t="s">
        <v>616</v>
      </c>
      <c r="Q123" s="103">
        <v>17007</v>
      </c>
      <c r="R123" s="103">
        <v>96</v>
      </c>
      <c r="S123" s="104">
        <v>177.1</v>
      </c>
      <c r="T123" s="103"/>
      <c r="U123" s="103"/>
      <c r="V123" s="104"/>
      <c r="W123" s="103">
        <v>17007</v>
      </c>
      <c r="X123" s="103">
        <v>96</v>
      </c>
      <c r="Y123" s="104">
        <v>177.1</v>
      </c>
      <c r="Z123" s="1">
        <f t="shared" si="4"/>
        <v>13</v>
      </c>
      <c r="AA123" s="1">
        <f t="shared" si="5"/>
        <v>105541</v>
      </c>
    </row>
    <row r="124" spans="1:27" s="1" customFormat="1" ht="9.75" customHeight="1">
      <c r="A124" s="112" t="str">
        <f t="shared" si="3"/>
        <v>3 65499</v>
      </c>
      <c r="B124" s="97" t="s">
        <v>753</v>
      </c>
      <c r="C124" s="97" t="s">
        <v>49</v>
      </c>
      <c r="D124" s="97">
        <v>235</v>
      </c>
      <c r="E124" s="98" t="s">
        <v>406</v>
      </c>
      <c r="F124" s="99" t="s">
        <v>410</v>
      </c>
      <c r="G124" s="100" t="s">
        <v>46</v>
      </c>
      <c r="H124" s="100" t="s">
        <v>52</v>
      </c>
      <c r="I124" s="100"/>
      <c r="J124" s="100"/>
      <c r="K124" s="100"/>
      <c r="L124" s="100" t="s">
        <v>39</v>
      </c>
      <c r="M124" s="101" t="s">
        <v>107</v>
      </c>
      <c r="N124" s="102">
        <v>186</v>
      </c>
      <c r="O124" s="102">
        <v>23</v>
      </c>
      <c r="P124" s="101" t="s">
        <v>51</v>
      </c>
      <c r="Q124" s="103">
        <v>15470</v>
      </c>
      <c r="R124" s="103">
        <v>83</v>
      </c>
      <c r="S124" s="104">
        <v>186.3</v>
      </c>
      <c r="T124" s="103"/>
      <c r="U124" s="103"/>
      <c r="V124" s="104"/>
      <c r="W124" s="103">
        <v>15470</v>
      </c>
      <c r="X124" s="103">
        <v>83</v>
      </c>
      <c r="Y124" s="104">
        <v>186.3</v>
      </c>
      <c r="Z124" s="1">
        <f t="shared" si="4"/>
        <v>3</v>
      </c>
      <c r="AA124" s="1">
        <f t="shared" si="5"/>
        <v>65499</v>
      </c>
    </row>
    <row r="125" spans="1:27" s="1" customFormat="1" ht="9.75" customHeight="1">
      <c r="A125" s="112" t="str">
        <f t="shared" si="3"/>
        <v>13 105568</v>
      </c>
      <c r="B125" s="97" t="s">
        <v>753</v>
      </c>
      <c r="C125" s="97" t="s">
        <v>45</v>
      </c>
      <c r="D125" s="97">
        <v>4</v>
      </c>
      <c r="E125" s="98" t="s">
        <v>226</v>
      </c>
      <c r="F125" s="99" t="s">
        <v>411</v>
      </c>
      <c r="G125" s="100" t="s">
        <v>58</v>
      </c>
      <c r="H125" s="100" t="s">
        <v>56</v>
      </c>
      <c r="I125" s="100"/>
      <c r="J125" s="100"/>
      <c r="K125" s="100" t="s">
        <v>151</v>
      </c>
      <c r="L125" s="100" t="s">
        <v>58</v>
      </c>
      <c r="M125" s="101" t="s">
        <v>277</v>
      </c>
      <c r="N125" s="102">
        <v>154</v>
      </c>
      <c r="O125" s="102">
        <v>46</v>
      </c>
      <c r="P125" s="101" t="s">
        <v>192</v>
      </c>
      <c r="Q125" s="103">
        <v>6343</v>
      </c>
      <c r="R125" s="103">
        <v>41</v>
      </c>
      <c r="S125" s="104">
        <v>154.7</v>
      </c>
      <c r="T125" s="103"/>
      <c r="U125" s="103"/>
      <c r="V125" s="104"/>
      <c r="W125" s="103">
        <v>6343</v>
      </c>
      <c r="X125" s="103">
        <v>41</v>
      </c>
      <c r="Y125" s="104">
        <v>154.7</v>
      </c>
      <c r="Z125" s="1">
        <f t="shared" si="4"/>
        <v>13</v>
      </c>
      <c r="AA125" s="1">
        <f t="shared" si="5"/>
        <v>105568</v>
      </c>
    </row>
    <row r="126" spans="1:27" s="1" customFormat="1" ht="9.75" customHeight="1">
      <c r="A126" s="112" t="str">
        <f t="shared" si="3"/>
        <v>12 104437</v>
      </c>
      <c r="B126" s="97" t="s">
        <v>753</v>
      </c>
      <c r="C126" s="97" t="s">
        <v>49</v>
      </c>
      <c r="D126" s="97">
        <v>476</v>
      </c>
      <c r="E126" s="98" t="s">
        <v>95</v>
      </c>
      <c r="F126" s="99" t="s">
        <v>798</v>
      </c>
      <c r="G126" s="100" t="s">
        <v>58</v>
      </c>
      <c r="H126" s="100" t="s">
        <v>63</v>
      </c>
      <c r="I126" s="100"/>
      <c r="J126" s="100"/>
      <c r="K126" s="100"/>
      <c r="L126" s="100" t="s">
        <v>58</v>
      </c>
      <c r="M126" s="101" t="s">
        <v>799</v>
      </c>
      <c r="N126" s="102">
        <v>174</v>
      </c>
      <c r="O126" s="102">
        <v>32</v>
      </c>
      <c r="P126" s="101" t="s">
        <v>82</v>
      </c>
      <c r="Q126" s="103"/>
      <c r="R126" s="103"/>
      <c r="S126" s="104"/>
      <c r="T126" s="103"/>
      <c r="U126" s="103"/>
      <c r="V126" s="104"/>
      <c r="W126" s="103"/>
      <c r="X126" s="103"/>
      <c r="Y126" s="104"/>
      <c r="Z126" s="1">
        <f t="shared" si="4"/>
        <v>12</v>
      </c>
      <c r="AA126" s="1">
        <f t="shared" si="5"/>
        <v>104437</v>
      </c>
    </row>
    <row r="127" spans="1:27" s="1" customFormat="1" ht="9.75" customHeight="1">
      <c r="A127" s="112" t="str">
        <f t="shared" si="3"/>
        <v>18 113805</v>
      </c>
      <c r="B127" s="97" t="s">
        <v>753</v>
      </c>
      <c r="C127" s="97" t="s">
        <v>49</v>
      </c>
      <c r="D127" s="97">
        <v>235</v>
      </c>
      <c r="E127" s="98" t="s">
        <v>754</v>
      </c>
      <c r="F127" s="99" t="s">
        <v>800</v>
      </c>
      <c r="G127" s="100" t="s">
        <v>58</v>
      </c>
      <c r="H127" s="100" t="s">
        <v>56</v>
      </c>
      <c r="I127" s="100" t="s">
        <v>38</v>
      </c>
      <c r="J127" s="100"/>
      <c r="K127" s="100"/>
      <c r="L127" s="100" t="s">
        <v>58</v>
      </c>
      <c r="M127" s="101" t="s">
        <v>801</v>
      </c>
      <c r="N127" s="102">
        <v>135</v>
      </c>
      <c r="O127" s="102">
        <v>59</v>
      </c>
      <c r="P127" s="101" t="s">
        <v>51</v>
      </c>
      <c r="Q127" s="103"/>
      <c r="R127" s="103"/>
      <c r="S127" s="104"/>
      <c r="T127" s="103"/>
      <c r="U127" s="103"/>
      <c r="V127" s="104"/>
      <c r="W127" s="103"/>
      <c r="X127" s="103"/>
      <c r="Y127" s="104"/>
      <c r="Z127" s="1">
        <f t="shared" si="4"/>
        <v>18</v>
      </c>
      <c r="AA127" s="1">
        <f t="shared" si="5"/>
        <v>113805</v>
      </c>
    </row>
    <row r="128" spans="1:27" s="1" customFormat="1" ht="9.75" customHeight="1">
      <c r="A128" s="112" t="str">
        <f t="shared" si="3"/>
        <v>15 108342</v>
      </c>
      <c r="B128" s="97" t="s">
        <v>753</v>
      </c>
      <c r="C128" s="97" t="s">
        <v>49</v>
      </c>
      <c r="D128" s="97">
        <v>475</v>
      </c>
      <c r="E128" s="98" t="s">
        <v>55</v>
      </c>
      <c r="F128" s="99" t="s">
        <v>412</v>
      </c>
      <c r="G128" s="100" t="s">
        <v>46</v>
      </c>
      <c r="H128" s="100" t="s">
        <v>75</v>
      </c>
      <c r="I128" s="100"/>
      <c r="J128" s="100"/>
      <c r="K128" s="100"/>
      <c r="L128" s="100" t="s">
        <v>58</v>
      </c>
      <c r="M128" s="101" t="s">
        <v>413</v>
      </c>
      <c r="N128" s="102">
        <v>139</v>
      </c>
      <c r="O128" s="102">
        <v>56</v>
      </c>
      <c r="P128" s="101" t="s">
        <v>65</v>
      </c>
      <c r="Q128" s="103">
        <v>6157</v>
      </c>
      <c r="R128" s="103">
        <v>44</v>
      </c>
      <c r="S128" s="104">
        <v>139.9</v>
      </c>
      <c r="T128" s="103"/>
      <c r="U128" s="103"/>
      <c r="V128" s="104"/>
      <c r="W128" s="103">
        <v>6157</v>
      </c>
      <c r="X128" s="103">
        <v>44</v>
      </c>
      <c r="Y128" s="104">
        <v>139.9</v>
      </c>
      <c r="Z128" s="1">
        <f t="shared" si="4"/>
        <v>15</v>
      </c>
      <c r="AA128" s="1">
        <f t="shared" si="5"/>
        <v>108342</v>
      </c>
    </row>
    <row r="129" spans="1:27" s="1" customFormat="1" ht="9.75" customHeight="1">
      <c r="A129" s="112" t="str">
        <f t="shared" si="3"/>
        <v>86 47411</v>
      </c>
      <c r="B129" s="97" t="s">
        <v>753</v>
      </c>
      <c r="C129" s="97" t="s">
        <v>49</v>
      </c>
      <c r="D129" s="97">
        <v>476</v>
      </c>
      <c r="E129" s="98" t="s">
        <v>188</v>
      </c>
      <c r="F129" s="99" t="s">
        <v>414</v>
      </c>
      <c r="G129" s="100" t="s">
        <v>46</v>
      </c>
      <c r="H129" s="100" t="s">
        <v>56</v>
      </c>
      <c r="I129" s="100"/>
      <c r="J129" s="100"/>
      <c r="K129" s="100"/>
      <c r="L129" s="100" t="s">
        <v>39</v>
      </c>
      <c r="M129" s="101" t="s">
        <v>108</v>
      </c>
      <c r="N129" s="102">
        <v>175</v>
      </c>
      <c r="O129" s="102">
        <v>31</v>
      </c>
      <c r="P129" s="101" t="s">
        <v>82</v>
      </c>
      <c r="Q129" s="103">
        <v>18100</v>
      </c>
      <c r="R129" s="103">
        <v>103</v>
      </c>
      <c r="S129" s="104">
        <v>175.7</v>
      </c>
      <c r="T129" s="103"/>
      <c r="U129" s="103"/>
      <c r="V129" s="104"/>
      <c r="W129" s="103">
        <v>18100</v>
      </c>
      <c r="X129" s="103">
        <v>103</v>
      </c>
      <c r="Y129" s="104">
        <v>175.7</v>
      </c>
      <c r="Z129" s="1">
        <f t="shared" si="4"/>
        <v>86</v>
      </c>
      <c r="AA129" s="1">
        <f t="shared" si="5"/>
        <v>47411</v>
      </c>
    </row>
    <row r="130" spans="1:27" s="1" customFormat="1" ht="9.75" customHeight="1">
      <c r="A130" s="112" t="str">
        <f t="shared" si="3"/>
        <v>17 112715</v>
      </c>
      <c r="B130" s="97" t="s">
        <v>753</v>
      </c>
      <c r="C130" s="97" t="s">
        <v>45</v>
      </c>
      <c r="D130" s="97">
        <v>621</v>
      </c>
      <c r="E130" s="98" t="s">
        <v>611</v>
      </c>
      <c r="F130" s="99" t="s">
        <v>635</v>
      </c>
      <c r="G130" s="100" t="s">
        <v>58</v>
      </c>
      <c r="H130" s="100" t="s">
        <v>63</v>
      </c>
      <c r="I130" s="100"/>
      <c r="J130" s="100"/>
      <c r="K130" s="100"/>
      <c r="L130" s="100" t="s">
        <v>58</v>
      </c>
      <c r="M130" s="101" t="s">
        <v>636</v>
      </c>
      <c r="N130" s="102">
        <v>171</v>
      </c>
      <c r="O130" s="102">
        <v>34</v>
      </c>
      <c r="P130" s="101" t="s">
        <v>616</v>
      </c>
      <c r="Q130" s="103">
        <v>116</v>
      </c>
      <c r="R130" s="103">
        <v>1</v>
      </c>
      <c r="S130" s="104">
        <v>116</v>
      </c>
      <c r="T130" s="103"/>
      <c r="U130" s="103"/>
      <c r="V130" s="104"/>
      <c r="W130" s="103">
        <v>116</v>
      </c>
      <c r="X130" s="103">
        <v>1</v>
      </c>
      <c r="Y130" s="104">
        <v>116</v>
      </c>
      <c r="Z130" s="1">
        <f t="shared" si="4"/>
        <v>17</v>
      </c>
      <c r="AA130" s="1">
        <f t="shared" si="5"/>
        <v>112715</v>
      </c>
    </row>
    <row r="131" spans="1:27" s="1" customFormat="1" ht="9.75" customHeight="1">
      <c r="A131" s="112" t="str">
        <f t="shared" si="3"/>
        <v>17 112714</v>
      </c>
      <c r="B131" s="97" t="s">
        <v>753</v>
      </c>
      <c r="C131" s="97" t="s">
        <v>45</v>
      </c>
      <c r="D131" s="97">
        <v>621</v>
      </c>
      <c r="E131" s="98" t="s">
        <v>611</v>
      </c>
      <c r="F131" s="99" t="s">
        <v>637</v>
      </c>
      <c r="G131" s="100" t="s">
        <v>46</v>
      </c>
      <c r="H131" s="100" t="s">
        <v>63</v>
      </c>
      <c r="I131" s="100"/>
      <c r="J131" s="100"/>
      <c r="K131" s="100"/>
      <c r="L131" s="100" t="s">
        <v>58</v>
      </c>
      <c r="M131" s="101" t="s">
        <v>638</v>
      </c>
      <c r="N131" s="102">
        <v>161</v>
      </c>
      <c r="O131" s="102">
        <v>41</v>
      </c>
      <c r="P131" s="101" t="s">
        <v>616</v>
      </c>
      <c r="Q131" s="103">
        <v>10346</v>
      </c>
      <c r="R131" s="103">
        <v>64</v>
      </c>
      <c r="S131" s="104">
        <v>161.6</v>
      </c>
      <c r="T131" s="103"/>
      <c r="U131" s="103"/>
      <c r="V131" s="104"/>
      <c r="W131" s="103">
        <v>10346</v>
      </c>
      <c r="X131" s="103">
        <v>64</v>
      </c>
      <c r="Y131" s="104">
        <v>161.6</v>
      </c>
      <c r="Z131" s="1">
        <f t="shared" si="4"/>
        <v>17</v>
      </c>
      <c r="AA131" s="1">
        <f t="shared" si="5"/>
        <v>112714</v>
      </c>
    </row>
    <row r="132" spans="1:27" s="1" customFormat="1" ht="9.75" customHeight="1">
      <c r="A132" s="112" t="str">
        <f aca="true" t="shared" si="6" ref="A132:A195">CONCATENATE(Z132," ",AA132)</f>
        <v>7 94986</v>
      </c>
      <c r="B132" s="97" t="s">
        <v>753</v>
      </c>
      <c r="C132" s="97" t="s">
        <v>53</v>
      </c>
      <c r="D132" s="97">
        <v>1</v>
      </c>
      <c r="E132" s="98" t="s">
        <v>340</v>
      </c>
      <c r="F132" s="99" t="s">
        <v>415</v>
      </c>
      <c r="G132" s="100" t="s">
        <v>46</v>
      </c>
      <c r="H132" s="100" t="s">
        <v>63</v>
      </c>
      <c r="I132" s="100"/>
      <c r="J132" s="100"/>
      <c r="K132" s="100"/>
      <c r="L132" s="100" t="s">
        <v>58</v>
      </c>
      <c r="M132" s="101" t="s">
        <v>109</v>
      </c>
      <c r="N132" s="102">
        <v>169</v>
      </c>
      <c r="O132" s="102">
        <v>35</v>
      </c>
      <c r="P132" s="101" t="s">
        <v>69</v>
      </c>
      <c r="Q132" s="103">
        <v>8128</v>
      </c>
      <c r="R132" s="103">
        <v>48</v>
      </c>
      <c r="S132" s="104">
        <v>169.3</v>
      </c>
      <c r="T132" s="103">
        <v>1172</v>
      </c>
      <c r="U132" s="103">
        <v>7</v>
      </c>
      <c r="V132" s="104">
        <v>167.4</v>
      </c>
      <c r="W132" s="103">
        <v>9300</v>
      </c>
      <c r="X132" s="103">
        <v>55</v>
      </c>
      <c r="Y132" s="104">
        <v>169</v>
      </c>
      <c r="Z132" s="1">
        <f aca="true" t="shared" si="7" ref="Z132:Z195">E132*1</f>
        <v>7</v>
      </c>
      <c r="AA132" s="1">
        <f aca="true" t="shared" si="8" ref="AA132:AA195">F132*1</f>
        <v>94986</v>
      </c>
    </row>
    <row r="133" spans="1:27" s="1" customFormat="1" ht="9.75" customHeight="1">
      <c r="A133" s="112" t="str">
        <f t="shared" si="6"/>
        <v>7 94987</v>
      </c>
      <c r="B133" s="97" t="s">
        <v>753</v>
      </c>
      <c r="C133" s="97" t="s">
        <v>53</v>
      </c>
      <c r="D133" s="97">
        <v>1</v>
      </c>
      <c r="E133" s="98" t="s">
        <v>340</v>
      </c>
      <c r="F133" s="99" t="s">
        <v>416</v>
      </c>
      <c r="G133" s="100" t="s">
        <v>58</v>
      </c>
      <c r="H133" s="100" t="s">
        <v>63</v>
      </c>
      <c r="I133" s="100"/>
      <c r="J133" s="100"/>
      <c r="K133" s="100"/>
      <c r="L133" s="100" t="s">
        <v>58</v>
      </c>
      <c r="M133" s="101" t="s">
        <v>110</v>
      </c>
      <c r="N133" s="102">
        <v>143</v>
      </c>
      <c r="O133" s="102">
        <v>53</v>
      </c>
      <c r="P133" s="101" t="s">
        <v>69</v>
      </c>
      <c r="Q133" s="103">
        <v>793</v>
      </c>
      <c r="R133" s="103">
        <v>6</v>
      </c>
      <c r="S133" s="104">
        <v>132.1</v>
      </c>
      <c r="T133" s="103">
        <v>1959</v>
      </c>
      <c r="U133" s="103">
        <v>14</v>
      </c>
      <c r="V133" s="104">
        <v>139.9</v>
      </c>
      <c r="W133" s="103">
        <v>2752</v>
      </c>
      <c r="X133" s="103">
        <v>20</v>
      </c>
      <c r="Y133" s="104">
        <v>137.6</v>
      </c>
      <c r="Z133" s="1">
        <f t="shared" si="7"/>
        <v>7</v>
      </c>
      <c r="AA133" s="1">
        <f t="shared" si="8"/>
        <v>94987</v>
      </c>
    </row>
    <row r="134" spans="1:27" s="1" customFormat="1" ht="9.75" customHeight="1">
      <c r="A134" s="112" t="str">
        <f t="shared" si="6"/>
        <v>18 113433</v>
      </c>
      <c r="B134" s="97" t="s">
        <v>753</v>
      </c>
      <c r="C134" s="97" t="s">
        <v>53</v>
      </c>
      <c r="D134" s="97">
        <v>3</v>
      </c>
      <c r="E134" s="98" t="s">
        <v>754</v>
      </c>
      <c r="F134" s="99" t="s">
        <v>802</v>
      </c>
      <c r="G134" s="100" t="s">
        <v>46</v>
      </c>
      <c r="H134" s="100" t="s">
        <v>47</v>
      </c>
      <c r="I134" s="100" t="s">
        <v>38</v>
      </c>
      <c r="J134" s="100"/>
      <c r="K134" s="100"/>
      <c r="L134" s="100" t="s">
        <v>58</v>
      </c>
      <c r="M134" s="101" t="s">
        <v>803</v>
      </c>
      <c r="N134" s="102">
        <v>145</v>
      </c>
      <c r="O134" s="102">
        <v>52</v>
      </c>
      <c r="P134" s="101" t="s">
        <v>61</v>
      </c>
      <c r="Q134" s="103"/>
      <c r="R134" s="103"/>
      <c r="S134" s="104"/>
      <c r="T134" s="103">
        <v>938</v>
      </c>
      <c r="U134" s="103">
        <v>7</v>
      </c>
      <c r="V134" s="104">
        <v>134</v>
      </c>
      <c r="W134" s="103">
        <v>938</v>
      </c>
      <c r="X134" s="103">
        <v>7</v>
      </c>
      <c r="Y134" s="104">
        <v>134</v>
      </c>
      <c r="Z134" s="1">
        <f t="shared" si="7"/>
        <v>18</v>
      </c>
      <c r="AA134" s="1">
        <f t="shared" si="8"/>
        <v>113433</v>
      </c>
    </row>
    <row r="135" spans="1:27" s="1" customFormat="1" ht="9.75" customHeight="1">
      <c r="A135" s="112" t="str">
        <f t="shared" si="6"/>
        <v>85 6530</v>
      </c>
      <c r="B135" s="97" t="s">
        <v>753</v>
      </c>
      <c r="C135" s="97" t="s">
        <v>45</v>
      </c>
      <c r="D135" s="97">
        <v>6</v>
      </c>
      <c r="E135" s="98" t="s">
        <v>92</v>
      </c>
      <c r="F135" s="99" t="s">
        <v>639</v>
      </c>
      <c r="G135" s="100" t="s">
        <v>46</v>
      </c>
      <c r="H135" s="100" t="s">
        <v>63</v>
      </c>
      <c r="I135" s="100"/>
      <c r="J135" s="100"/>
      <c r="K135" s="100"/>
      <c r="L135" s="100" t="s">
        <v>640</v>
      </c>
      <c r="M135" s="101" t="s">
        <v>641</v>
      </c>
      <c r="N135" s="102">
        <v>175</v>
      </c>
      <c r="O135" s="102">
        <v>31</v>
      </c>
      <c r="P135" s="101" t="s">
        <v>642</v>
      </c>
      <c r="Q135" s="103">
        <v>12833</v>
      </c>
      <c r="R135" s="103">
        <v>73</v>
      </c>
      <c r="S135" s="104">
        <v>175.7</v>
      </c>
      <c r="T135" s="103"/>
      <c r="U135" s="103"/>
      <c r="V135" s="104"/>
      <c r="W135" s="103">
        <v>12833</v>
      </c>
      <c r="X135" s="103">
        <v>73</v>
      </c>
      <c r="Y135" s="104">
        <v>175.7</v>
      </c>
      <c r="Z135" s="1">
        <f t="shared" si="7"/>
        <v>85</v>
      </c>
      <c r="AA135" s="1">
        <f t="shared" si="8"/>
        <v>6530</v>
      </c>
    </row>
    <row r="136" spans="1:27" s="1" customFormat="1" ht="9.75" customHeight="1">
      <c r="A136" s="112" t="str">
        <f t="shared" si="6"/>
        <v>9 98200</v>
      </c>
      <c r="B136" s="97" t="s">
        <v>753</v>
      </c>
      <c r="C136" s="97" t="s">
        <v>53</v>
      </c>
      <c r="D136" s="97">
        <v>2</v>
      </c>
      <c r="E136" s="98" t="s">
        <v>312</v>
      </c>
      <c r="F136" s="99" t="s">
        <v>417</v>
      </c>
      <c r="G136" s="100" t="s">
        <v>46</v>
      </c>
      <c r="H136" s="100" t="s">
        <v>47</v>
      </c>
      <c r="I136" s="100"/>
      <c r="J136" s="100"/>
      <c r="K136" s="100"/>
      <c r="L136" s="100" t="s">
        <v>58</v>
      </c>
      <c r="M136" s="101" t="s">
        <v>297</v>
      </c>
      <c r="N136" s="102">
        <v>184</v>
      </c>
      <c r="O136" s="102">
        <v>25</v>
      </c>
      <c r="P136" s="101" t="s">
        <v>54</v>
      </c>
      <c r="Q136" s="103">
        <v>15331</v>
      </c>
      <c r="R136" s="103">
        <v>83</v>
      </c>
      <c r="S136" s="104">
        <v>184.7</v>
      </c>
      <c r="T136" s="103"/>
      <c r="U136" s="103"/>
      <c r="V136" s="104"/>
      <c r="W136" s="103">
        <v>15331</v>
      </c>
      <c r="X136" s="103">
        <v>83</v>
      </c>
      <c r="Y136" s="104">
        <v>184.7</v>
      </c>
      <c r="Z136" s="1">
        <f t="shared" si="7"/>
        <v>9</v>
      </c>
      <c r="AA136" s="1">
        <f t="shared" si="8"/>
        <v>98200</v>
      </c>
    </row>
    <row r="137" spans="1:27" s="1" customFormat="1" ht="9.75" customHeight="1">
      <c r="A137" s="112" t="str">
        <f t="shared" si="6"/>
        <v>11 102310</v>
      </c>
      <c r="B137" s="97" t="s">
        <v>753</v>
      </c>
      <c r="C137" s="97" t="s">
        <v>53</v>
      </c>
      <c r="D137" s="97">
        <v>1</v>
      </c>
      <c r="E137" s="98" t="s">
        <v>78</v>
      </c>
      <c r="F137" s="99" t="s">
        <v>804</v>
      </c>
      <c r="G137" s="100" t="s">
        <v>46</v>
      </c>
      <c r="H137" s="100" t="s">
        <v>47</v>
      </c>
      <c r="I137" s="100"/>
      <c r="J137" s="100"/>
      <c r="K137" s="100"/>
      <c r="L137" s="100" t="s">
        <v>58</v>
      </c>
      <c r="M137" s="101" t="s">
        <v>805</v>
      </c>
      <c r="N137" s="102">
        <v>189</v>
      </c>
      <c r="O137" s="102">
        <v>21</v>
      </c>
      <c r="P137" s="101" t="s">
        <v>69</v>
      </c>
      <c r="Q137" s="103"/>
      <c r="R137" s="103"/>
      <c r="S137" s="104"/>
      <c r="T137" s="103"/>
      <c r="U137" s="103"/>
      <c r="V137" s="104"/>
      <c r="W137" s="103"/>
      <c r="X137" s="103"/>
      <c r="Y137" s="104"/>
      <c r="Z137" s="1">
        <f t="shared" si="7"/>
        <v>11</v>
      </c>
      <c r="AA137" s="1">
        <f t="shared" si="8"/>
        <v>102310</v>
      </c>
    </row>
    <row r="138" spans="1:27" s="1" customFormat="1" ht="9.75" customHeight="1">
      <c r="A138" s="112" t="str">
        <f t="shared" si="6"/>
        <v>15 108165</v>
      </c>
      <c r="B138" s="97" t="s">
        <v>753</v>
      </c>
      <c r="C138" s="97" t="s">
        <v>53</v>
      </c>
      <c r="D138" s="97">
        <v>2</v>
      </c>
      <c r="E138" s="98" t="s">
        <v>55</v>
      </c>
      <c r="F138" s="99" t="s">
        <v>418</v>
      </c>
      <c r="G138" s="100" t="s">
        <v>58</v>
      </c>
      <c r="H138" s="100" t="s">
        <v>75</v>
      </c>
      <c r="I138" s="100"/>
      <c r="J138" s="100"/>
      <c r="K138" s="100"/>
      <c r="L138" s="100" t="s">
        <v>58</v>
      </c>
      <c r="M138" s="101" t="s">
        <v>419</v>
      </c>
      <c r="N138" s="102">
        <v>153</v>
      </c>
      <c r="O138" s="102">
        <v>46</v>
      </c>
      <c r="P138" s="101" t="s">
        <v>54</v>
      </c>
      <c r="Q138" s="103">
        <v>14270</v>
      </c>
      <c r="R138" s="103">
        <v>93</v>
      </c>
      <c r="S138" s="104">
        <v>153.4</v>
      </c>
      <c r="T138" s="103"/>
      <c r="U138" s="103"/>
      <c r="V138" s="104"/>
      <c r="W138" s="103">
        <v>14270</v>
      </c>
      <c r="X138" s="103">
        <v>93</v>
      </c>
      <c r="Y138" s="104">
        <v>153.4</v>
      </c>
      <c r="Z138" s="1">
        <f t="shared" si="7"/>
        <v>15</v>
      </c>
      <c r="AA138" s="1">
        <f t="shared" si="8"/>
        <v>108165</v>
      </c>
    </row>
    <row r="139" spans="1:27" s="1" customFormat="1" ht="9.75" customHeight="1">
      <c r="A139" s="112" t="str">
        <f t="shared" si="6"/>
        <v>13 105116</v>
      </c>
      <c r="B139" s="97" t="s">
        <v>753</v>
      </c>
      <c r="C139" s="97" t="s">
        <v>45</v>
      </c>
      <c r="D139" s="97">
        <v>5</v>
      </c>
      <c r="E139" s="98" t="s">
        <v>226</v>
      </c>
      <c r="F139" s="99" t="s">
        <v>420</v>
      </c>
      <c r="G139" s="100" t="s">
        <v>58</v>
      </c>
      <c r="H139" s="100" t="s">
        <v>63</v>
      </c>
      <c r="I139" s="100"/>
      <c r="J139" s="100"/>
      <c r="K139" s="100"/>
      <c r="L139" s="100" t="s">
        <v>58</v>
      </c>
      <c r="M139" s="101" t="s">
        <v>250</v>
      </c>
      <c r="N139" s="102">
        <v>138</v>
      </c>
      <c r="O139" s="102">
        <v>57</v>
      </c>
      <c r="P139" s="101" t="s">
        <v>190</v>
      </c>
      <c r="Q139" s="103">
        <v>9830</v>
      </c>
      <c r="R139" s="103">
        <v>71</v>
      </c>
      <c r="S139" s="104">
        <v>138.4</v>
      </c>
      <c r="T139" s="103"/>
      <c r="U139" s="103"/>
      <c r="V139" s="104"/>
      <c r="W139" s="103">
        <v>9830</v>
      </c>
      <c r="X139" s="103">
        <v>71</v>
      </c>
      <c r="Y139" s="104">
        <v>138.4</v>
      </c>
      <c r="Z139" s="1">
        <f t="shared" si="7"/>
        <v>13</v>
      </c>
      <c r="AA139" s="1">
        <f t="shared" si="8"/>
        <v>105116</v>
      </c>
    </row>
    <row r="140" spans="1:27" s="1" customFormat="1" ht="9.75" customHeight="1">
      <c r="A140" s="112" t="str">
        <f t="shared" si="6"/>
        <v>18 113557</v>
      </c>
      <c r="B140" s="97" t="s">
        <v>753</v>
      </c>
      <c r="C140" s="97" t="s">
        <v>49</v>
      </c>
      <c r="D140" s="97">
        <v>475</v>
      </c>
      <c r="E140" s="98" t="s">
        <v>754</v>
      </c>
      <c r="F140" s="99" t="s">
        <v>806</v>
      </c>
      <c r="G140" s="100" t="s">
        <v>46</v>
      </c>
      <c r="H140" s="100" t="s">
        <v>756</v>
      </c>
      <c r="I140" s="100" t="s">
        <v>38</v>
      </c>
      <c r="J140" s="100"/>
      <c r="K140" s="100"/>
      <c r="L140" s="100" t="s">
        <v>58</v>
      </c>
      <c r="M140" s="101" t="s">
        <v>807</v>
      </c>
      <c r="N140" s="102">
        <v>147</v>
      </c>
      <c r="O140" s="102">
        <v>51</v>
      </c>
      <c r="P140" s="101" t="s">
        <v>65</v>
      </c>
      <c r="Q140" s="103">
        <v>4425</v>
      </c>
      <c r="R140" s="103">
        <v>30</v>
      </c>
      <c r="S140" s="104">
        <v>147.5</v>
      </c>
      <c r="T140" s="103"/>
      <c r="U140" s="103"/>
      <c r="V140" s="104"/>
      <c r="W140" s="103">
        <v>4425</v>
      </c>
      <c r="X140" s="103">
        <v>30</v>
      </c>
      <c r="Y140" s="104">
        <v>147.5</v>
      </c>
      <c r="Z140" s="1">
        <f t="shared" si="7"/>
        <v>18</v>
      </c>
      <c r="AA140" s="1">
        <f t="shared" si="8"/>
        <v>113557</v>
      </c>
    </row>
    <row r="141" spans="1:27" s="1" customFormat="1" ht="9.75" customHeight="1">
      <c r="A141" s="112" t="str">
        <f t="shared" si="6"/>
        <v>6 91036</v>
      </c>
      <c r="B141" s="97" t="s">
        <v>753</v>
      </c>
      <c r="C141" s="97" t="s">
        <v>45</v>
      </c>
      <c r="D141" s="97">
        <v>1</v>
      </c>
      <c r="E141" s="98" t="s">
        <v>371</v>
      </c>
      <c r="F141" s="99" t="s">
        <v>421</v>
      </c>
      <c r="G141" s="100" t="s">
        <v>46</v>
      </c>
      <c r="H141" s="100" t="s">
        <v>63</v>
      </c>
      <c r="I141" s="100"/>
      <c r="J141" s="100"/>
      <c r="K141" s="100"/>
      <c r="L141" s="100" t="s">
        <v>58</v>
      </c>
      <c r="M141" s="101" t="s">
        <v>298</v>
      </c>
      <c r="N141" s="102">
        <v>180</v>
      </c>
      <c r="O141" s="102">
        <v>28</v>
      </c>
      <c r="P141" s="101" t="s">
        <v>80</v>
      </c>
      <c r="Q141" s="103">
        <v>563</v>
      </c>
      <c r="R141" s="103">
        <v>4</v>
      </c>
      <c r="S141" s="104">
        <v>140.7</v>
      </c>
      <c r="T141" s="103"/>
      <c r="U141" s="103"/>
      <c r="V141" s="104"/>
      <c r="W141" s="103">
        <v>563</v>
      </c>
      <c r="X141" s="103">
        <v>4</v>
      </c>
      <c r="Y141" s="104">
        <v>140.7</v>
      </c>
      <c r="Z141" s="1">
        <f t="shared" si="7"/>
        <v>6</v>
      </c>
      <c r="AA141" s="1">
        <f t="shared" si="8"/>
        <v>91036</v>
      </c>
    </row>
    <row r="142" spans="1:27" s="1" customFormat="1" ht="9.75" customHeight="1">
      <c r="A142" s="112" t="str">
        <f t="shared" si="6"/>
        <v>18 114120</v>
      </c>
      <c r="B142" s="97" t="s">
        <v>753</v>
      </c>
      <c r="C142" s="97" t="s">
        <v>53</v>
      </c>
      <c r="D142" s="97">
        <v>1</v>
      </c>
      <c r="E142" s="98" t="s">
        <v>754</v>
      </c>
      <c r="F142" s="99" t="s">
        <v>808</v>
      </c>
      <c r="G142" s="100" t="s">
        <v>46</v>
      </c>
      <c r="H142" s="100" t="s">
        <v>47</v>
      </c>
      <c r="I142" s="100" t="s">
        <v>38</v>
      </c>
      <c r="J142" s="100"/>
      <c r="K142" s="100"/>
      <c r="L142" s="100" t="s">
        <v>58</v>
      </c>
      <c r="M142" s="101" t="s">
        <v>809</v>
      </c>
      <c r="N142" s="102">
        <v>150</v>
      </c>
      <c r="O142" s="102">
        <v>49</v>
      </c>
      <c r="P142" s="101" t="s">
        <v>69</v>
      </c>
      <c r="Q142" s="103"/>
      <c r="R142" s="103"/>
      <c r="S142" s="104"/>
      <c r="T142" s="103"/>
      <c r="U142" s="103"/>
      <c r="V142" s="104"/>
      <c r="W142" s="103"/>
      <c r="X142" s="103"/>
      <c r="Y142" s="104"/>
      <c r="Z142" s="1">
        <f t="shared" si="7"/>
        <v>18</v>
      </c>
      <c r="AA142" s="1">
        <f t="shared" si="8"/>
        <v>114120</v>
      </c>
    </row>
    <row r="143" spans="1:27" s="1" customFormat="1" ht="9.75" customHeight="1">
      <c r="A143" s="112" t="str">
        <f t="shared" si="6"/>
        <v>2 64676</v>
      </c>
      <c r="B143" s="97" t="s">
        <v>753</v>
      </c>
      <c r="C143" s="97" t="s">
        <v>49</v>
      </c>
      <c r="D143" s="97">
        <v>476</v>
      </c>
      <c r="E143" s="98" t="s">
        <v>323</v>
      </c>
      <c r="F143" s="99" t="s">
        <v>422</v>
      </c>
      <c r="G143" s="100" t="s">
        <v>46</v>
      </c>
      <c r="H143" s="100" t="s">
        <v>63</v>
      </c>
      <c r="I143" s="100"/>
      <c r="J143" s="100"/>
      <c r="K143" s="100"/>
      <c r="L143" s="100" t="s">
        <v>39</v>
      </c>
      <c r="M143" s="101" t="s">
        <v>111</v>
      </c>
      <c r="N143" s="102">
        <v>154</v>
      </c>
      <c r="O143" s="102">
        <v>46</v>
      </c>
      <c r="P143" s="101" t="s">
        <v>82</v>
      </c>
      <c r="Q143" s="103">
        <v>10652</v>
      </c>
      <c r="R143" s="103">
        <v>69</v>
      </c>
      <c r="S143" s="104">
        <v>154.3</v>
      </c>
      <c r="T143" s="103"/>
      <c r="U143" s="103"/>
      <c r="V143" s="104"/>
      <c r="W143" s="103">
        <v>10652</v>
      </c>
      <c r="X143" s="103">
        <v>69</v>
      </c>
      <c r="Y143" s="104">
        <v>154.3</v>
      </c>
      <c r="Z143" s="1">
        <f t="shared" si="7"/>
        <v>2</v>
      </c>
      <c r="AA143" s="1">
        <f t="shared" si="8"/>
        <v>64676</v>
      </c>
    </row>
    <row r="144" spans="1:27" s="1" customFormat="1" ht="9.75" customHeight="1">
      <c r="A144" s="112" t="str">
        <f t="shared" si="6"/>
        <v>85 7604</v>
      </c>
      <c r="B144" s="97" t="s">
        <v>753</v>
      </c>
      <c r="C144" s="97" t="s">
        <v>49</v>
      </c>
      <c r="D144" s="97">
        <v>476</v>
      </c>
      <c r="E144" s="98" t="s">
        <v>92</v>
      </c>
      <c r="F144" s="99" t="s">
        <v>643</v>
      </c>
      <c r="G144" s="100" t="s">
        <v>46</v>
      </c>
      <c r="H144" s="100" t="s">
        <v>63</v>
      </c>
      <c r="I144" s="100"/>
      <c r="J144" s="100"/>
      <c r="K144" s="100"/>
      <c r="L144" s="100" t="s">
        <v>58</v>
      </c>
      <c r="M144" s="101" t="s">
        <v>644</v>
      </c>
      <c r="N144" s="102">
        <v>176</v>
      </c>
      <c r="O144" s="102">
        <v>30</v>
      </c>
      <c r="P144" s="101" t="s">
        <v>82</v>
      </c>
      <c r="Q144" s="103">
        <v>6356</v>
      </c>
      <c r="R144" s="103">
        <v>36</v>
      </c>
      <c r="S144" s="104">
        <v>176.5</v>
      </c>
      <c r="T144" s="103"/>
      <c r="U144" s="103"/>
      <c r="V144" s="104"/>
      <c r="W144" s="103">
        <v>6356</v>
      </c>
      <c r="X144" s="103">
        <v>36</v>
      </c>
      <c r="Y144" s="104">
        <v>176.5</v>
      </c>
      <c r="Z144" s="1">
        <f t="shared" si="7"/>
        <v>85</v>
      </c>
      <c r="AA144" s="1">
        <f t="shared" si="8"/>
        <v>7604</v>
      </c>
    </row>
    <row r="145" spans="1:27" s="1" customFormat="1" ht="9.75" customHeight="1">
      <c r="A145" s="112" t="str">
        <f t="shared" si="6"/>
        <v>18 113710</v>
      </c>
      <c r="B145" s="97" t="s">
        <v>753</v>
      </c>
      <c r="C145" s="97" t="s">
        <v>53</v>
      </c>
      <c r="D145" s="97">
        <v>4</v>
      </c>
      <c r="E145" s="98" t="s">
        <v>754</v>
      </c>
      <c r="F145" s="99" t="s">
        <v>810</v>
      </c>
      <c r="G145" s="100" t="s">
        <v>58</v>
      </c>
      <c r="H145" s="100" t="s">
        <v>71</v>
      </c>
      <c r="I145" s="100" t="s">
        <v>38</v>
      </c>
      <c r="J145" s="100"/>
      <c r="K145" s="100"/>
      <c r="L145" s="100" t="s">
        <v>58</v>
      </c>
      <c r="M145" s="101" t="s">
        <v>811</v>
      </c>
      <c r="N145" s="102">
        <v>135</v>
      </c>
      <c r="O145" s="102">
        <v>59</v>
      </c>
      <c r="P145" s="101" t="s">
        <v>76</v>
      </c>
      <c r="Q145" s="103"/>
      <c r="R145" s="103"/>
      <c r="S145" s="104"/>
      <c r="T145" s="103"/>
      <c r="U145" s="103"/>
      <c r="V145" s="104"/>
      <c r="W145" s="103"/>
      <c r="X145" s="103"/>
      <c r="Y145" s="104"/>
      <c r="Z145" s="1">
        <f t="shared" si="7"/>
        <v>18</v>
      </c>
      <c r="AA145" s="1">
        <f t="shared" si="8"/>
        <v>113710</v>
      </c>
    </row>
    <row r="146" spans="1:27" s="1" customFormat="1" ht="9.75" customHeight="1">
      <c r="A146" s="112" t="str">
        <f t="shared" si="6"/>
        <v>13 105716</v>
      </c>
      <c r="B146" s="97" t="s">
        <v>753</v>
      </c>
      <c r="C146" s="97" t="s">
        <v>53</v>
      </c>
      <c r="D146" s="97">
        <v>3</v>
      </c>
      <c r="E146" s="98" t="s">
        <v>226</v>
      </c>
      <c r="F146" s="99" t="s">
        <v>424</v>
      </c>
      <c r="G146" s="100" t="s">
        <v>58</v>
      </c>
      <c r="H146" s="100" t="s">
        <v>47</v>
      </c>
      <c r="I146" s="100"/>
      <c r="J146" s="100"/>
      <c r="K146" s="100"/>
      <c r="L146" s="100" t="s">
        <v>58</v>
      </c>
      <c r="M146" s="101" t="s">
        <v>278</v>
      </c>
      <c r="N146" s="102">
        <v>136</v>
      </c>
      <c r="O146" s="102">
        <v>58</v>
      </c>
      <c r="P146" s="101" t="s">
        <v>61</v>
      </c>
      <c r="Q146" s="103">
        <v>12173</v>
      </c>
      <c r="R146" s="103">
        <v>89</v>
      </c>
      <c r="S146" s="104">
        <v>136.7</v>
      </c>
      <c r="T146" s="103">
        <v>7459</v>
      </c>
      <c r="U146" s="103">
        <v>54</v>
      </c>
      <c r="V146" s="104">
        <v>138.1</v>
      </c>
      <c r="W146" s="103">
        <v>19632</v>
      </c>
      <c r="X146" s="103">
        <v>143</v>
      </c>
      <c r="Y146" s="104">
        <v>137.2</v>
      </c>
      <c r="Z146" s="1">
        <f t="shared" si="7"/>
        <v>13</v>
      </c>
      <c r="AA146" s="1">
        <f t="shared" si="8"/>
        <v>105716</v>
      </c>
    </row>
    <row r="147" spans="1:27" s="1" customFormat="1" ht="9.75" customHeight="1">
      <c r="A147" s="112" t="str">
        <f t="shared" si="6"/>
        <v>11 101870</v>
      </c>
      <c r="B147" s="97" t="s">
        <v>753</v>
      </c>
      <c r="C147" s="97" t="s">
        <v>49</v>
      </c>
      <c r="D147" s="97">
        <v>235</v>
      </c>
      <c r="E147" s="98" t="s">
        <v>78</v>
      </c>
      <c r="F147" s="99" t="s">
        <v>425</v>
      </c>
      <c r="G147" s="100" t="s">
        <v>46</v>
      </c>
      <c r="H147" s="100" t="s">
        <v>47</v>
      </c>
      <c r="I147" s="100"/>
      <c r="J147" s="100"/>
      <c r="K147" s="100"/>
      <c r="L147" s="100" t="s">
        <v>39</v>
      </c>
      <c r="M147" s="101" t="s">
        <v>251</v>
      </c>
      <c r="N147" s="102">
        <v>159</v>
      </c>
      <c r="O147" s="102">
        <v>42</v>
      </c>
      <c r="P147" s="101" t="s">
        <v>51</v>
      </c>
      <c r="Q147" s="103">
        <v>2770</v>
      </c>
      <c r="R147" s="103">
        <v>18</v>
      </c>
      <c r="S147" s="104">
        <v>153.8</v>
      </c>
      <c r="T147" s="103">
        <v>3939</v>
      </c>
      <c r="U147" s="103">
        <v>24</v>
      </c>
      <c r="V147" s="104">
        <v>164.1</v>
      </c>
      <c r="W147" s="103">
        <v>6709</v>
      </c>
      <c r="X147" s="103">
        <v>42</v>
      </c>
      <c r="Y147" s="104">
        <v>159.7</v>
      </c>
      <c r="Z147" s="1">
        <f t="shared" si="7"/>
        <v>11</v>
      </c>
      <c r="AA147" s="1">
        <f t="shared" si="8"/>
        <v>101870</v>
      </c>
    </row>
    <row r="148" spans="1:27" s="1" customFormat="1" ht="9.75" customHeight="1">
      <c r="A148" s="112" t="str">
        <f t="shared" si="6"/>
        <v>18 113804</v>
      </c>
      <c r="B148" s="97" t="s">
        <v>753</v>
      </c>
      <c r="C148" s="97" t="s">
        <v>49</v>
      </c>
      <c r="D148" s="97">
        <v>235</v>
      </c>
      <c r="E148" s="98" t="s">
        <v>754</v>
      </c>
      <c r="F148" s="99" t="s">
        <v>812</v>
      </c>
      <c r="G148" s="100" t="s">
        <v>46</v>
      </c>
      <c r="H148" s="100" t="s">
        <v>47</v>
      </c>
      <c r="I148" s="100" t="s">
        <v>38</v>
      </c>
      <c r="J148" s="100"/>
      <c r="K148" s="100"/>
      <c r="L148" s="100" t="s">
        <v>39</v>
      </c>
      <c r="M148" s="101" t="s">
        <v>813</v>
      </c>
      <c r="N148" s="102">
        <v>150</v>
      </c>
      <c r="O148" s="102">
        <v>49</v>
      </c>
      <c r="P148" s="101" t="s">
        <v>51</v>
      </c>
      <c r="Q148" s="103"/>
      <c r="R148" s="103"/>
      <c r="S148" s="104"/>
      <c r="T148" s="103"/>
      <c r="U148" s="103"/>
      <c r="V148" s="104"/>
      <c r="W148" s="103"/>
      <c r="X148" s="103"/>
      <c r="Y148" s="104"/>
      <c r="Z148" s="1">
        <f t="shared" si="7"/>
        <v>18</v>
      </c>
      <c r="AA148" s="1">
        <f t="shared" si="8"/>
        <v>113804</v>
      </c>
    </row>
    <row r="149" spans="1:27" s="1" customFormat="1" ht="9.75" customHeight="1">
      <c r="A149" s="112" t="str">
        <f t="shared" si="6"/>
        <v>18 113706</v>
      </c>
      <c r="B149" s="97" t="s">
        <v>753</v>
      </c>
      <c r="C149" s="97" t="s">
        <v>53</v>
      </c>
      <c r="D149" s="97">
        <v>3</v>
      </c>
      <c r="E149" s="98" t="s">
        <v>754</v>
      </c>
      <c r="F149" s="99" t="s">
        <v>814</v>
      </c>
      <c r="G149" s="100" t="s">
        <v>46</v>
      </c>
      <c r="H149" s="100" t="s">
        <v>52</v>
      </c>
      <c r="I149" s="100" t="s">
        <v>38</v>
      </c>
      <c r="J149" s="100"/>
      <c r="K149" s="100"/>
      <c r="L149" s="100" t="s">
        <v>58</v>
      </c>
      <c r="M149" s="101" t="s">
        <v>815</v>
      </c>
      <c r="N149" s="102">
        <v>124</v>
      </c>
      <c r="O149" s="102">
        <v>67</v>
      </c>
      <c r="P149" s="101" t="s">
        <v>61</v>
      </c>
      <c r="Q149" s="103"/>
      <c r="R149" s="103"/>
      <c r="S149" s="104"/>
      <c r="T149" s="103">
        <v>2840</v>
      </c>
      <c r="U149" s="103">
        <v>23</v>
      </c>
      <c r="V149" s="104">
        <v>123.4</v>
      </c>
      <c r="W149" s="103">
        <v>2840</v>
      </c>
      <c r="X149" s="103">
        <v>23</v>
      </c>
      <c r="Y149" s="104">
        <v>123.4</v>
      </c>
      <c r="Z149" s="1">
        <f t="shared" si="7"/>
        <v>18</v>
      </c>
      <c r="AA149" s="1">
        <f t="shared" si="8"/>
        <v>113706</v>
      </c>
    </row>
    <row r="150" spans="1:27" s="1" customFormat="1" ht="9.75" customHeight="1">
      <c r="A150" s="112" t="str">
        <f t="shared" si="6"/>
        <v>86 33191</v>
      </c>
      <c r="B150" s="97" t="s">
        <v>753</v>
      </c>
      <c r="C150" s="97" t="s">
        <v>49</v>
      </c>
      <c r="D150" s="97">
        <v>235</v>
      </c>
      <c r="E150" s="98" t="s">
        <v>188</v>
      </c>
      <c r="F150" s="99" t="s">
        <v>816</v>
      </c>
      <c r="G150" s="100" t="s">
        <v>46</v>
      </c>
      <c r="H150" s="100" t="s">
        <v>52</v>
      </c>
      <c r="I150" s="100"/>
      <c r="J150" s="100"/>
      <c r="K150" s="100"/>
      <c r="L150" s="100" t="s">
        <v>39</v>
      </c>
      <c r="M150" s="101" t="s">
        <v>817</v>
      </c>
      <c r="N150" s="102">
        <v>189</v>
      </c>
      <c r="O150" s="102">
        <v>21</v>
      </c>
      <c r="P150" s="101" t="s">
        <v>51</v>
      </c>
      <c r="Q150" s="103"/>
      <c r="R150" s="103"/>
      <c r="S150" s="104"/>
      <c r="T150" s="103"/>
      <c r="U150" s="103"/>
      <c r="V150" s="104"/>
      <c r="W150" s="103"/>
      <c r="X150" s="103"/>
      <c r="Y150" s="104"/>
      <c r="Z150" s="1">
        <f t="shared" si="7"/>
        <v>86</v>
      </c>
      <c r="AA150" s="1">
        <f t="shared" si="8"/>
        <v>33191</v>
      </c>
    </row>
    <row r="151" spans="1:27" s="1" customFormat="1" ht="9.75" customHeight="1">
      <c r="A151" s="112" t="str">
        <f t="shared" si="6"/>
        <v>85 35798</v>
      </c>
      <c r="B151" s="97" t="s">
        <v>753</v>
      </c>
      <c r="C151" s="97" t="s">
        <v>45</v>
      </c>
      <c r="D151" s="97">
        <v>621</v>
      </c>
      <c r="E151" s="98" t="s">
        <v>92</v>
      </c>
      <c r="F151" s="99" t="s">
        <v>426</v>
      </c>
      <c r="G151" s="100" t="s">
        <v>46</v>
      </c>
      <c r="H151" s="100" t="s">
        <v>56</v>
      </c>
      <c r="I151" s="100"/>
      <c r="J151" s="100"/>
      <c r="K151" s="100"/>
      <c r="L151" s="100" t="s">
        <v>39</v>
      </c>
      <c r="M151" s="101" t="s">
        <v>279</v>
      </c>
      <c r="N151" s="102">
        <v>178</v>
      </c>
      <c r="O151" s="102">
        <v>29</v>
      </c>
      <c r="P151" s="101" t="s">
        <v>616</v>
      </c>
      <c r="Q151" s="103">
        <v>15666</v>
      </c>
      <c r="R151" s="103">
        <v>88</v>
      </c>
      <c r="S151" s="104">
        <v>178</v>
      </c>
      <c r="T151" s="103"/>
      <c r="U151" s="103"/>
      <c r="V151" s="104"/>
      <c r="W151" s="103">
        <v>15666</v>
      </c>
      <c r="X151" s="103">
        <v>88</v>
      </c>
      <c r="Y151" s="104">
        <v>178</v>
      </c>
      <c r="Z151" s="1">
        <f t="shared" si="7"/>
        <v>85</v>
      </c>
      <c r="AA151" s="1">
        <f t="shared" si="8"/>
        <v>35798</v>
      </c>
    </row>
    <row r="152" spans="1:27" s="1" customFormat="1" ht="9.75" customHeight="1">
      <c r="A152" s="112" t="str">
        <f t="shared" si="6"/>
        <v>88 56469</v>
      </c>
      <c r="B152" s="97" t="s">
        <v>753</v>
      </c>
      <c r="C152" s="97" t="s">
        <v>49</v>
      </c>
      <c r="D152" s="97">
        <v>235</v>
      </c>
      <c r="E152" s="98" t="s">
        <v>180</v>
      </c>
      <c r="F152" s="99" t="s">
        <v>427</v>
      </c>
      <c r="G152" s="100" t="s">
        <v>46</v>
      </c>
      <c r="H152" s="100" t="s">
        <v>52</v>
      </c>
      <c r="I152" s="100"/>
      <c r="J152" s="100"/>
      <c r="K152" s="100"/>
      <c r="L152" s="100" t="s">
        <v>39</v>
      </c>
      <c r="M152" s="101" t="s">
        <v>112</v>
      </c>
      <c r="N152" s="102">
        <v>139</v>
      </c>
      <c r="O152" s="102">
        <v>56</v>
      </c>
      <c r="P152" s="101" t="s">
        <v>51</v>
      </c>
      <c r="Q152" s="103">
        <v>4619</v>
      </c>
      <c r="R152" s="103">
        <v>33</v>
      </c>
      <c r="S152" s="104">
        <v>139.9</v>
      </c>
      <c r="T152" s="103"/>
      <c r="U152" s="103"/>
      <c r="V152" s="104"/>
      <c r="W152" s="103">
        <v>4619</v>
      </c>
      <c r="X152" s="103">
        <v>33</v>
      </c>
      <c r="Y152" s="104">
        <v>139.9</v>
      </c>
      <c r="Z152" s="1">
        <f t="shared" si="7"/>
        <v>88</v>
      </c>
      <c r="AA152" s="1">
        <f t="shared" si="8"/>
        <v>56469</v>
      </c>
    </row>
    <row r="153" spans="1:27" s="1" customFormat="1" ht="9.75" customHeight="1">
      <c r="A153" s="112" t="str">
        <f t="shared" si="6"/>
        <v>14 106663</v>
      </c>
      <c r="B153" s="97" t="s">
        <v>753</v>
      </c>
      <c r="C153" s="97" t="s">
        <v>53</v>
      </c>
      <c r="D153" s="97">
        <v>2</v>
      </c>
      <c r="E153" s="98" t="s">
        <v>45</v>
      </c>
      <c r="F153" s="99" t="s">
        <v>428</v>
      </c>
      <c r="G153" s="100" t="s">
        <v>46</v>
      </c>
      <c r="H153" s="100" t="s">
        <v>47</v>
      </c>
      <c r="I153" s="100"/>
      <c r="J153" s="100"/>
      <c r="K153" s="100"/>
      <c r="L153" s="100" t="s">
        <v>58</v>
      </c>
      <c r="M153" s="101" t="s">
        <v>299</v>
      </c>
      <c r="N153" s="102">
        <v>152</v>
      </c>
      <c r="O153" s="102">
        <v>47</v>
      </c>
      <c r="P153" s="101" t="s">
        <v>54</v>
      </c>
      <c r="Q153" s="103">
        <v>3806</v>
      </c>
      <c r="R153" s="103">
        <v>25</v>
      </c>
      <c r="S153" s="104">
        <v>152.2</v>
      </c>
      <c r="T153" s="103"/>
      <c r="U153" s="103"/>
      <c r="V153" s="104"/>
      <c r="W153" s="103">
        <v>3806</v>
      </c>
      <c r="X153" s="103">
        <v>25</v>
      </c>
      <c r="Y153" s="104">
        <v>152.2</v>
      </c>
      <c r="Z153" s="1">
        <f t="shared" si="7"/>
        <v>14</v>
      </c>
      <c r="AA153" s="1">
        <f t="shared" si="8"/>
        <v>106663</v>
      </c>
    </row>
    <row r="154" spans="1:27" s="1" customFormat="1" ht="9.75" customHeight="1">
      <c r="A154" s="112" t="str">
        <f t="shared" si="6"/>
        <v>13 105570</v>
      </c>
      <c r="B154" s="97" t="s">
        <v>753</v>
      </c>
      <c r="C154" s="97" t="s">
        <v>45</v>
      </c>
      <c r="D154" s="97">
        <v>621</v>
      </c>
      <c r="E154" s="98" t="s">
        <v>226</v>
      </c>
      <c r="F154" s="99" t="s">
        <v>429</v>
      </c>
      <c r="G154" s="100" t="s">
        <v>46</v>
      </c>
      <c r="H154" s="100" t="s">
        <v>47</v>
      </c>
      <c r="I154" s="100"/>
      <c r="J154" s="100"/>
      <c r="K154" s="100" t="s">
        <v>151</v>
      </c>
      <c r="L154" s="100" t="s">
        <v>58</v>
      </c>
      <c r="M154" s="101" t="s">
        <v>280</v>
      </c>
      <c r="N154" s="102">
        <v>217</v>
      </c>
      <c r="O154" s="102">
        <v>2</v>
      </c>
      <c r="P154" s="101" t="s">
        <v>616</v>
      </c>
      <c r="Q154" s="103">
        <v>7166</v>
      </c>
      <c r="R154" s="103">
        <v>33</v>
      </c>
      <c r="S154" s="104">
        <v>217.1</v>
      </c>
      <c r="T154" s="103"/>
      <c r="U154" s="103"/>
      <c r="V154" s="104"/>
      <c r="W154" s="103">
        <v>7166</v>
      </c>
      <c r="X154" s="103">
        <v>33</v>
      </c>
      <c r="Y154" s="104">
        <v>217.1</v>
      </c>
      <c r="Z154" s="1">
        <f t="shared" si="7"/>
        <v>13</v>
      </c>
      <c r="AA154" s="1">
        <f t="shared" si="8"/>
        <v>105570</v>
      </c>
    </row>
    <row r="155" spans="1:27" s="1" customFormat="1" ht="9.75" customHeight="1">
      <c r="A155" s="112" t="str">
        <f t="shared" si="6"/>
        <v>17 111770</v>
      </c>
      <c r="B155" s="97" t="s">
        <v>753</v>
      </c>
      <c r="C155" s="97" t="s">
        <v>49</v>
      </c>
      <c r="D155" s="97">
        <v>475</v>
      </c>
      <c r="E155" s="98" t="s">
        <v>611</v>
      </c>
      <c r="F155" s="99" t="s">
        <v>645</v>
      </c>
      <c r="G155" s="100" t="s">
        <v>46</v>
      </c>
      <c r="H155" s="100" t="s">
        <v>75</v>
      </c>
      <c r="I155" s="100"/>
      <c r="J155" s="100"/>
      <c r="K155" s="100"/>
      <c r="L155" s="100" t="s">
        <v>58</v>
      </c>
      <c r="M155" s="101" t="s">
        <v>646</v>
      </c>
      <c r="N155" s="102">
        <v>128</v>
      </c>
      <c r="O155" s="102">
        <v>64</v>
      </c>
      <c r="P155" s="101" t="s">
        <v>65</v>
      </c>
      <c r="Q155" s="103">
        <v>1934</v>
      </c>
      <c r="R155" s="103">
        <v>16</v>
      </c>
      <c r="S155" s="104">
        <v>120.8</v>
      </c>
      <c r="T155" s="103">
        <v>3219</v>
      </c>
      <c r="U155" s="103">
        <v>24</v>
      </c>
      <c r="V155" s="104">
        <v>134.1</v>
      </c>
      <c r="W155" s="103">
        <v>5153</v>
      </c>
      <c r="X155" s="103">
        <v>40</v>
      </c>
      <c r="Y155" s="104">
        <v>128.8</v>
      </c>
      <c r="Z155" s="1">
        <f t="shared" si="7"/>
        <v>17</v>
      </c>
      <c r="AA155" s="1">
        <f t="shared" si="8"/>
        <v>111770</v>
      </c>
    </row>
    <row r="156" spans="1:27" s="1" customFormat="1" ht="9.75" customHeight="1">
      <c r="A156" s="112" t="str">
        <f t="shared" si="6"/>
        <v>18 113748</v>
      </c>
      <c r="B156" s="97" t="s">
        <v>753</v>
      </c>
      <c r="C156" s="97" t="s">
        <v>45</v>
      </c>
      <c r="D156" s="97">
        <v>4</v>
      </c>
      <c r="E156" s="98" t="s">
        <v>754</v>
      </c>
      <c r="F156" s="99" t="s">
        <v>818</v>
      </c>
      <c r="G156" s="100" t="s">
        <v>58</v>
      </c>
      <c r="H156" s="100" t="s">
        <v>47</v>
      </c>
      <c r="I156" s="100" t="s">
        <v>38</v>
      </c>
      <c r="J156" s="100"/>
      <c r="K156" s="100"/>
      <c r="L156" s="100" t="s">
        <v>58</v>
      </c>
      <c r="M156" s="101" t="s">
        <v>819</v>
      </c>
      <c r="N156" s="102">
        <v>135</v>
      </c>
      <c r="O156" s="102">
        <v>59</v>
      </c>
      <c r="P156" s="101" t="s">
        <v>192</v>
      </c>
      <c r="Q156" s="103"/>
      <c r="R156" s="103"/>
      <c r="S156" s="104"/>
      <c r="T156" s="103"/>
      <c r="U156" s="103"/>
      <c r="V156" s="104"/>
      <c r="W156" s="103"/>
      <c r="X156" s="103"/>
      <c r="Y156" s="104"/>
      <c r="Z156" s="1">
        <f t="shared" si="7"/>
        <v>18</v>
      </c>
      <c r="AA156" s="1">
        <f t="shared" si="8"/>
        <v>113748</v>
      </c>
    </row>
    <row r="157" spans="1:27" s="1" customFormat="1" ht="9.75" customHeight="1">
      <c r="A157" s="112" t="str">
        <f t="shared" si="6"/>
        <v>18 113749</v>
      </c>
      <c r="B157" s="97" t="s">
        <v>753</v>
      </c>
      <c r="C157" s="97" t="s">
        <v>45</v>
      </c>
      <c r="D157" s="97">
        <v>4</v>
      </c>
      <c r="E157" s="98" t="s">
        <v>754</v>
      </c>
      <c r="F157" s="99" t="s">
        <v>820</v>
      </c>
      <c r="G157" s="100" t="s">
        <v>46</v>
      </c>
      <c r="H157" s="100" t="s">
        <v>71</v>
      </c>
      <c r="I157" s="100" t="s">
        <v>38</v>
      </c>
      <c r="J157" s="100"/>
      <c r="K157" s="100"/>
      <c r="L157" s="100" t="s">
        <v>58</v>
      </c>
      <c r="M157" s="101" t="s">
        <v>821</v>
      </c>
      <c r="N157" s="102">
        <v>109</v>
      </c>
      <c r="O157" s="102">
        <v>77</v>
      </c>
      <c r="P157" s="101" t="s">
        <v>192</v>
      </c>
      <c r="Q157" s="103">
        <v>2628</v>
      </c>
      <c r="R157" s="103">
        <v>24</v>
      </c>
      <c r="S157" s="104">
        <v>109.5</v>
      </c>
      <c r="T157" s="103"/>
      <c r="U157" s="103"/>
      <c r="V157" s="104"/>
      <c r="W157" s="103">
        <v>2628</v>
      </c>
      <c r="X157" s="103">
        <v>24</v>
      </c>
      <c r="Y157" s="104">
        <v>109.5</v>
      </c>
      <c r="Z157" s="1">
        <f t="shared" si="7"/>
        <v>18</v>
      </c>
      <c r="AA157" s="1">
        <f t="shared" si="8"/>
        <v>113749</v>
      </c>
    </row>
    <row r="158" spans="1:27" s="1" customFormat="1" ht="9.75" customHeight="1">
      <c r="A158" s="112" t="str">
        <f t="shared" si="6"/>
        <v>9 98909</v>
      </c>
      <c r="B158" s="97" t="s">
        <v>753</v>
      </c>
      <c r="C158" s="97" t="s">
        <v>45</v>
      </c>
      <c r="D158" s="97">
        <v>5</v>
      </c>
      <c r="E158" s="98" t="s">
        <v>312</v>
      </c>
      <c r="F158" s="99" t="s">
        <v>430</v>
      </c>
      <c r="G158" s="100" t="s">
        <v>46</v>
      </c>
      <c r="H158" s="100" t="s">
        <v>52</v>
      </c>
      <c r="I158" s="100"/>
      <c r="J158" s="100" t="s">
        <v>39</v>
      </c>
      <c r="K158" s="100"/>
      <c r="L158" s="100" t="s">
        <v>58</v>
      </c>
      <c r="M158" s="101" t="s">
        <v>182</v>
      </c>
      <c r="N158" s="102">
        <v>169</v>
      </c>
      <c r="O158" s="102">
        <v>35</v>
      </c>
      <c r="P158" s="101" t="s">
        <v>190</v>
      </c>
      <c r="Q158" s="103">
        <v>12579</v>
      </c>
      <c r="R158" s="103">
        <v>74</v>
      </c>
      <c r="S158" s="104">
        <v>169.9</v>
      </c>
      <c r="T158" s="103"/>
      <c r="U158" s="103"/>
      <c r="V158" s="104"/>
      <c r="W158" s="103">
        <v>12579</v>
      </c>
      <c r="X158" s="103">
        <v>74</v>
      </c>
      <c r="Y158" s="104">
        <v>169.9</v>
      </c>
      <c r="Z158" s="1">
        <f t="shared" si="7"/>
        <v>9</v>
      </c>
      <c r="AA158" s="1">
        <f t="shared" si="8"/>
        <v>98909</v>
      </c>
    </row>
    <row r="159" spans="1:27" s="1" customFormat="1" ht="9.75" customHeight="1">
      <c r="A159" s="112" t="str">
        <f t="shared" si="6"/>
        <v>98 60602</v>
      </c>
      <c r="B159" s="97" t="s">
        <v>753</v>
      </c>
      <c r="C159" s="97" t="s">
        <v>45</v>
      </c>
      <c r="D159" s="97">
        <v>5</v>
      </c>
      <c r="E159" s="98" t="s">
        <v>178</v>
      </c>
      <c r="F159" s="99" t="s">
        <v>431</v>
      </c>
      <c r="G159" s="100" t="s">
        <v>46</v>
      </c>
      <c r="H159" s="100" t="s">
        <v>47</v>
      </c>
      <c r="I159" s="100"/>
      <c r="J159" s="100"/>
      <c r="K159" s="100"/>
      <c r="L159" s="100" t="s">
        <v>58</v>
      </c>
      <c r="M159" s="101" t="s">
        <v>300</v>
      </c>
      <c r="N159" s="102">
        <v>164</v>
      </c>
      <c r="O159" s="102">
        <v>39</v>
      </c>
      <c r="P159" s="101" t="s">
        <v>190</v>
      </c>
      <c r="Q159" s="103">
        <v>21174</v>
      </c>
      <c r="R159" s="103">
        <v>129</v>
      </c>
      <c r="S159" s="104">
        <v>164.1</v>
      </c>
      <c r="T159" s="103"/>
      <c r="U159" s="103"/>
      <c r="V159" s="104"/>
      <c r="W159" s="103">
        <v>21174</v>
      </c>
      <c r="X159" s="103">
        <v>129</v>
      </c>
      <c r="Y159" s="104">
        <v>164.1</v>
      </c>
      <c r="Z159" s="1">
        <f t="shared" si="7"/>
        <v>98</v>
      </c>
      <c r="AA159" s="1">
        <f t="shared" si="8"/>
        <v>60602</v>
      </c>
    </row>
    <row r="160" spans="1:27" s="1" customFormat="1" ht="9.75" customHeight="1">
      <c r="A160" s="112" t="str">
        <f t="shared" si="6"/>
        <v>18 114132</v>
      </c>
      <c r="B160" s="97" t="s">
        <v>753</v>
      </c>
      <c r="C160" s="97" t="s">
        <v>45</v>
      </c>
      <c r="D160" s="97">
        <v>621</v>
      </c>
      <c r="E160" s="98" t="s">
        <v>754</v>
      </c>
      <c r="F160" s="99" t="s">
        <v>822</v>
      </c>
      <c r="G160" s="100" t="s">
        <v>46</v>
      </c>
      <c r="H160" s="100" t="s">
        <v>71</v>
      </c>
      <c r="I160" s="100" t="s">
        <v>38</v>
      </c>
      <c r="J160" s="100"/>
      <c r="K160" s="100"/>
      <c r="L160" s="100" t="s">
        <v>58</v>
      </c>
      <c r="M160" s="101" t="s">
        <v>823</v>
      </c>
      <c r="N160" s="102">
        <v>129</v>
      </c>
      <c r="O160" s="102">
        <v>63</v>
      </c>
      <c r="P160" s="101" t="s">
        <v>616</v>
      </c>
      <c r="Q160" s="103">
        <v>2333</v>
      </c>
      <c r="R160" s="103">
        <v>18</v>
      </c>
      <c r="S160" s="104">
        <v>129.6</v>
      </c>
      <c r="T160" s="103"/>
      <c r="U160" s="103"/>
      <c r="V160" s="104"/>
      <c r="W160" s="103">
        <v>2333</v>
      </c>
      <c r="X160" s="103">
        <v>18</v>
      </c>
      <c r="Y160" s="104">
        <v>129.6</v>
      </c>
      <c r="Z160" s="1">
        <f t="shared" si="7"/>
        <v>18</v>
      </c>
      <c r="AA160" s="1">
        <f t="shared" si="8"/>
        <v>114132</v>
      </c>
    </row>
    <row r="161" spans="1:27" s="1" customFormat="1" ht="9.75" customHeight="1">
      <c r="A161" s="112" t="str">
        <f t="shared" si="6"/>
        <v>16 110178</v>
      </c>
      <c r="B161" s="97" t="s">
        <v>753</v>
      </c>
      <c r="C161" s="97" t="s">
        <v>53</v>
      </c>
      <c r="D161" s="97">
        <v>3</v>
      </c>
      <c r="E161" s="98" t="s">
        <v>66</v>
      </c>
      <c r="F161" s="99" t="s">
        <v>602</v>
      </c>
      <c r="G161" s="100" t="s">
        <v>46</v>
      </c>
      <c r="H161" s="100" t="s">
        <v>63</v>
      </c>
      <c r="I161" s="100"/>
      <c r="J161" s="100"/>
      <c r="K161" s="100"/>
      <c r="L161" s="100" t="s">
        <v>58</v>
      </c>
      <c r="M161" s="101" t="s">
        <v>603</v>
      </c>
      <c r="N161" s="102">
        <v>175</v>
      </c>
      <c r="O161" s="102">
        <v>31</v>
      </c>
      <c r="P161" s="101" t="s">
        <v>61</v>
      </c>
      <c r="Q161" s="103">
        <v>1565</v>
      </c>
      <c r="R161" s="103">
        <v>10</v>
      </c>
      <c r="S161" s="104">
        <v>156.5</v>
      </c>
      <c r="T161" s="103"/>
      <c r="U161" s="103"/>
      <c r="V161" s="104"/>
      <c r="W161" s="103">
        <v>1565</v>
      </c>
      <c r="X161" s="103">
        <v>10</v>
      </c>
      <c r="Y161" s="104">
        <v>156.5</v>
      </c>
      <c r="Z161" s="1">
        <f t="shared" si="7"/>
        <v>16</v>
      </c>
      <c r="AA161" s="1">
        <f t="shared" si="8"/>
        <v>110178</v>
      </c>
    </row>
    <row r="162" spans="1:27" s="1" customFormat="1" ht="9.75" customHeight="1">
      <c r="A162" s="112" t="str">
        <f t="shared" si="6"/>
        <v>12 104181</v>
      </c>
      <c r="B162" s="97" t="s">
        <v>753</v>
      </c>
      <c r="C162" s="97" t="s">
        <v>49</v>
      </c>
      <c r="D162" s="97">
        <v>476</v>
      </c>
      <c r="E162" s="98" t="s">
        <v>95</v>
      </c>
      <c r="F162" s="99" t="s">
        <v>433</v>
      </c>
      <c r="G162" s="100" t="s">
        <v>58</v>
      </c>
      <c r="H162" s="100" t="s">
        <v>56</v>
      </c>
      <c r="I162" s="100"/>
      <c r="J162" s="100"/>
      <c r="K162" s="100"/>
      <c r="L162" s="100" t="s">
        <v>58</v>
      </c>
      <c r="M162" s="101" t="s">
        <v>434</v>
      </c>
      <c r="N162" s="102">
        <v>174</v>
      </c>
      <c r="O162" s="102">
        <v>32</v>
      </c>
      <c r="P162" s="101" t="s">
        <v>82</v>
      </c>
      <c r="Q162" s="103"/>
      <c r="R162" s="103"/>
      <c r="S162" s="104"/>
      <c r="T162" s="103"/>
      <c r="U162" s="103"/>
      <c r="V162" s="104"/>
      <c r="W162" s="103"/>
      <c r="X162" s="103"/>
      <c r="Y162" s="104"/>
      <c r="Z162" s="1">
        <f t="shared" si="7"/>
        <v>12</v>
      </c>
      <c r="AA162" s="1">
        <f t="shared" si="8"/>
        <v>104181</v>
      </c>
    </row>
    <row r="163" spans="1:27" s="1" customFormat="1" ht="9.75" customHeight="1">
      <c r="A163" s="112" t="str">
        <f t="shared" si="6"/>
        <v>13 105577</v>
      </c>
      <c r="B163" s="97" t="s">
        <v>753</v>
      </c>
      <c r="C163" s="97" t="s">
        <v>49</v>
      </c>
      <c r="D163" s="97">
        <v>476</v>
      </c>
      <c r="E163" s="98" t="s">
        <v>226</v>
      </c>
      <c r="F163" s="99" t="s">
        <v>435</v>
      </c>
      <c r="G163" s="100" t="s">
        <v>58</v>
      </c>
      <c r="H163" s="100" t="s">
        <v>63</v>
      </c>
      <c r="I163" s="100"/>
      <c r="J163" s="100"/>
      <c r="K163" s="100"/>
      <c r="L163" s="100" t="s">
        <v>39</v>
      </c>
      <c r="M163" s="101" t="s">
        <v>281</v>
      </c>
      <c r="N163" s="102">
        <v>144</v>
      </c>
      <c r="O163" s="102">
        <v>53</v>
      </c>
      <c r="P163" s="101" t="s">
        <v>82</v>
      </c>
      <c r="Q163" s="103">
        <v>15595</v>
      </c>
      <c r="R163" s="103">
        <v>108</v>
      </c>
      <c r="S163" s="104">
        <v>144.3</v>
      </c>
      <c r="T163" s="103"/>
      <c r="U163" s="103"/>
      <c r="V163" s="104"/>
      <c r="W163" s="103">
        <v>15595</v>
      </c>
      <c r="X163" s="103">
        <v>108</v>
      </c>
      <c r="Y163" s="104">
        <v>144.3</v>
      </c>
      <c r="Z163" s="1">
        <f t="shared" si="7"/>
        <v>13</v>
      </c>
      <c r="AA163" s="1">
        <f t="shared" si="8"/>
        <v>105577</v>
      </c>
    </row>
    <row r="164" spans="1:27" s="1" customFormat="1" ht="9.75" customHeight="1">
      <c r="A164" s="112" t="str">
        <f t="shared" si="6"/>
        <v>18 113993</v>
      </c>
      <c r="B164" s="97" t="s">
        <v>753</v>
      </c>
      <c r="C164" s="97" t="s">
        <v>49</v>
      </c>
      <c r="D164" s="97">
        <v>475</v>
      </c>
      <c r="E164" s="98" t="s">
        <v>754</v>
      </c>
      <c r="F164" s="99" t="s">
        <v>824</v>
      </c>
      <c r="G164" s="100" t="s">
        <v>46</v>
      </c>
      <c r="H164" s="100" t="s">
        <v>756</v>
      </c>
      <c r="I164" s="100" t="s">
        <v>38</v>
      </c>
      <c r="J164" s="100"/>
      <c r="K164" s="100"/>
      <c r="L164" s="100" t="s">
        <v>58</v>
      </c>
      <c r="M164" s="101" t="s">
        <v>825</v>
      </c>
      <c r="N164" s="102">
        <v>150</v>
      </c>
      <c r="O164" s="102">
        <v>49</v>
      </c>
      <c r="P164" s="101" t="s">
        <v>65</v>
      </c>
      <c r="Q164" s="103"/>
      <c r="R164" s="103"/>
      <c r="S164" s="104"/>
      <c r="T164" s="103"/>
      <c r="U164" s="103"/>
      <c r="V164" s="104"/>
      <c r="W164" s="103"/>
      <c r="X164" s="103"/>
      <c r="Y164" s="104"/>
      <c r="Z164" s="1">
        <f t="shared" si="7"/>
        <v>18</v>
      </c>
      <c r="AA164" s="1">
        <f t="shared" si="8"/>
        <v>113993</v>
      </c>
    </row>
    <row r="165" spans="1:27" s="1" customFormat="1" ht="9.75" customHeight="1">
      <c r="A165" s="112" t="str">
        <f t="shared" si="6"/>
        <v>18 114368</v>
      </c>
      <c r="B165" s="97" t="s">
        <v>753</v>
      </c>
      <c r="C165" s="97" t="s">
        <v>53</v>
      </c>
      <c r="D165" s="97">
        <v>1</v>
      </c>
      <c r="E165" s="98" t="s">
        <v>754</v>
      </c>
      <c r="F165" s="99" t="s">
        <v>826</v>
      </c>
      <c r="G165" s="100" t="s">
        <v>46</v>
      </c>
      <c r="H165" s="100" t="s">
        <v>56</v>
      </c>
      <c r="I165" s="100" t="s">
        <v>38</v>
      </c>
      <c r="J165" s="100"/>
      <c r="K165" s="100"/>
      <c r="L165" s="100" t="s">
        <v>58</v>
      </c>
      <c r="M165" s="101" t="s">
        <v>827</v>
      </c>
      <c r="N165" s="102">
        <v>145</v>
      </c>
      <c r="O165" s="102">
        <v>52</v>
      </c>
      <c r="P165" s="101" t="s">
        <v>69</v>
      </c>
      <c r="Q165" s="103">
        <v>632</v>
      </c>
      <c r="R165" s="103">
        <v>5</v>
      </c>
      <c r="S165" s="104">
        <v>126.4</v>
      </c>
      <c r="T165" s="103"/>
      <c r="U165" s="103"/>
      <c r="V165" s="104"/>
      <c r="W165" s="103">
        <v>632</v>
      </c>
      <c r="X165" s="103">
        <v>5</v>
      </c>
      <c r="Y165" s="104">
        <v>126.4</v>
      </c>
      <c r="Z165" s="1">
        <f t="shared" si="7"/>
        <v>18</v>
      </c>
      <c r="AA165" s="1">
        <f t="shared" si="8"/>
        <v>114368</v>
      </c>
    </row>
    <row r="166" spans="1:27" s="1" customFormat="1" ht="9.75" customHeight="1">
      <c r="A166" s="112" t="str">
        <f t="shared" si="6"/>
        <v>2 63488</v>
      </c>
      <c r="B166" s="97" t="s">
        <v>753</v>
      </c>
      <c r="C166" s="97" t="s">
        <v>45</v>
      </c>
      <c r="D166" s="97">
        <v>5</v>
      </c>
      <c r="E166" s="98" t="s">
        <v>323</v>
      </c>
      <c r="F166" s="99" t="s">
        <v>436</v>
      </c>
      <c r="G166" s="100" t="s">
        <v>58</v>
      </c>
      <c r="H166" s="100" t="s">
        <v>63</v>
      </c>
      <c r="I166" s="100"/>
      <c r="J166" s="100"/>
      <c r="K166" s="100"/>
      <c r="L166" s="100" t="s">
        <v>58</v>
      </c>
      <c r="M166" s="101" t="s">
        <v>113</v>
      </c>
      <c r="N166" s="102">
        <v>133</v>
      </c>
      <c r="O166" s="102">
        <v>60</v>
      </c>
      <c r="P166" s="101" t="s">
        <v>190</v>
      </c>
      <c r="Q166" s="103">
        <v>3733</v>
      </c>
      <c r="R166" s="103">
        <v>28</v>
      </c>
      <c r="S166" s="104">
        <v>133.3</v>
      </c>
      <c r="T166" s="103"/>
      <c r="U166" s="103"/>
      <c r="V166" s="104"/>
      <c r="W166" s="103">
        <v>3733</v>
      </c>
      <c r="X166" s="103">
        <v>28</v>
      </c>
      <c r="Y166" s="104">
        <v>133.3</v>
      </c>
      <c r="Z166" s="1">
        <f t="shared" si="7"/>
        <v>2</v>
      </c>
      <c r="AA166" s="1">
        <f t="shared" si="8"/>
        <v>63488</v>
      </c>
    </row>
    <row r="167" spans="1:27" s="1" customFormat="1" ht="9.75" customHeight="1">
      <c r="A167" s="112" t="str">
        <f t="shared" si="6"/>
        <v>2 63489</v>
      </c>
      <c r="B167" s="97" t="s">
        <v>753</v>
      </c>
      <c r="C167" s="97" t="s">
        <v>45</v>
      </c>
      <c r="D167" s="97">
        <v>5</v>
      </c>
      <c r="E167" s="98" t="s">
        <v>323</v>
      </c>
      <c r="F167" s="99" t="s">
        <v>437</v>
      </c>
      <c r="G167" s="100" t="s">
        <v>46</v>
      </c>
      <c r="H167" s="100" t="s">
        <v>63</v>
      </c>
      <c r="I167" s="100"/>
      <c r="J167" s="100"/>
      <c r="K167" s="100"/>
      <c r="L167" s="100" t="s">
        <v>58</v>
      </c>
      <c r="M167" s="101" t="s">
        <v>114</v>
      </c>
      <c r="N167" s="102">
        <v>175</v>
      </c>
      <c r="O167" s="102">
        <v>31</v>
      </c>
      <c r="P167" s="101" t="s">
        <v>190</v>
      </c>
      <c r="Q167" s="103">
        <v>26830</v>
      </c>
      <c r="R167" s="103">
        <v>153</v>
      </c>
      <c r="S167" s="104">
        <v>175.3</v>
      </c>
      <c r="T167" s="103"/>
      <c r="U167" s="103"/>
      <c r="V167" s="104"/>
      <c r="W167" s="103">
        <v>26830</v>
      </c>
      <c r="X167" s="103">
        <v>153</v>
      </c>
      <c r="Y167" s="104">
        <v>175.3</v>
      </c>
      <c r="Z167" s="1">
        <f t="shared" si="7"/>
        <v>2</v>
      </c>
      <c r="AA167" s="1">
        <f t="shared" si="8"/>
        <v>63489</v>
      </c>
    </row>
    <row r="168" spans="1:27" s="1" customFormat="1" ht="9.75" customHeight="1">
      <c r="A168" s="112" t="str">
        <f t="shared" si="6"/>
        <v>17 111907</v>
      </c>
      <c r="B168" s="97" t="s">
        <v>753</v>
      </c>
      <c r="C168" s="97" t="s">
        <v>49</v>
      </c>
      <c r="D168" s="97">
        <v>475</v>
      </c>
      <c r="E168" s="98" t="s">
        <v>611</v>
      </c>
      <c r="F168" s="99" t="s">
        <v>648</v>
      </c>
      <c r="G168" s="100" t="s">
        <v>58</v>
      </c>
      <c r="H168" s="100" t="s">
        <v>71</v>
      </c>
      <c r="I168" s="100"/>
      <c r="J168" s="100"/>
      <c r="K168" s="100"/>
      <c r="L168" s="100" t="s">
        <v>58</v>
      </c>
      <c r="M168" s="101" t="s">
        <v>649</v>
      </c>
      <c r="N168" s="102">
        <v>82</v>
      </c>
      <c r="O168" s="102">
        <v>80</v>
      </c>
      <c r="P168" s="101" t="s">
        <v>65</v>
      </c>
      <c r="Q168" s="103">
        <v>2981</v>
      </c>
      <c r="R168" s="103">
        <v>36</v>
      </c>
      <c r="S168" s="104">
        <v>82.8</v>
      </c>
      <c r="T168" s="103"/>
      <c r="U168" s="103"/>
      <c r="V168" s="104"/>
      <c r="W168" s="103">
        <v>2981</v>
      </c>
      <c r="X168" s="103">
        <v>36</v>
      </c>
      <c r="Y168" s="104">
        <v>82.8</v>
      </c>
      <c r="Z168" s="1">
        <f t="shared" si="7"/>
        <v>17</v>
      </c>
      <c r="AA168" s="1">
        <f t="shared" si="8"/>
        <v>111907</v>
      </c>
    </row>
    <row r="169" spans="1:27" s="1" customFormat="1" ht="9.75" customHeight="1">
      <c r="A169" s="112" t="str">
        <f t="shared" si="6"/>
        <v>8 95299</v>
      </c>
      <c r="B169" s="97" t="s">
        <v>753</v>
      </c>
      <c r="C169" s="97" t="s">
        <v>53</v>
      </c>
      <c r="D169" s="97">
        <v>1</v>
      </c>
      <c r="E169" s="98" t="s">
        <v>318</v>
      </c>
      <c r="F169" s="99" t="s">
        <v>438</v>
      </c>
      <c r="G169" s="100" t="s">
        <v>46</v>
      </c>
      <c r="H169" s="100" t="s">
        <v>63</v>
      </c>
      <c r="I169" s="100"/>
      <c r="J169" s="100"/>
      <c r="K169" s="100"/>
      <c r="L169" s="100" t="s">
        <v>58</v>
      </c>
      <c r="M169" s="101" t="s">
        <v>439</v>
      </c>
      <c r="N169" s="102">
        <v>154</v>
      </c>
      <c r="O169" s="102">
        <v>46</v>
      </c>
      <c r="P169" s="101" t="s">
        <v>69</v>
      </c>
      <c r="Q169" s="103">
        <v>2561</v>
      </c>
      <c r="R169" s="103">
        <v>17</v>
      </c>
      <c r="S169" s="104">
        <v>150.6</v>
      </c>
      <c r="T169" s="103">
        <v>1140</v>
      </c>
      <c r="U169" s="103">
        <v>7</v>
      </c>
      <c r="V169" s="104">
        <v>162.8</v>
      </c>
      <c r="W169" s="103">
        <v>3701</v>
      </c>
      <c r="X169" s="103">
        <v>24</v>
      </c>
      <c r="Y169" s="104">
        <v>154.2</v>
      </c>
      <c r="Z169" s="1">
        <f t="shared" si="7"/>
        <v>8</v>
      </c>
      <c r="AA169" s="1">
        <f t="shared" si="8"/>
        <v>95299</v>
      </c>
    </row>
    <row r="170" spans="1:27" s="1" customFormat="1" ht="9.75" customHeight="1">
      <c r="A170" s="112" t="str">
        <f t="shared" si="6"/>
        <v>16 109783</v>
      </c>
      <c r="B170" s="97" t="s">
        <v>753</v>
      </c>
      <c r="C170" s="97" t="s">
        <v>53</v>
      </c>
      <c r="D170" s="97">
        <v>2</v>
      </c>
      <c r="E170" s="98" t="s">
        <v>66</v>
      </c>
      <c r="F170" s="99" t="s">
        <v>650</v>
      </c>
      <c r="G170" s="100" t="s">
        <v>46</v>
      </c>
      <c r="H170" s="100" t="s">
        <v>756</v>
      </c>
      <c r="I170" s="100"/>
      <c r="J170" s="100"/>
      <c r="K170" s="100"/>
      <c r="L170" s="100" t="s">
        <v>58</v>
      </c>
      <c r="M170" s="101" t="s">
        <v>651</v>
      </c>
      <c r="N170" s="102">
        <v>180</v>
      </c>
      <c r="O170" s="102">
        <v>28</v>
      </c>
      <c r="P170" s="101" t="s">
        <v>54</v>
      </c>
      <c r="Q170" s="103">
        <v>1495</v>
      </c>
      <c r="R170" s="103">
        <v>9</v>
      </c>
      <c r="S170" s="104">
        <v>166.1</v>
      </c>
      <c r="T170" s="103"/>
      <c r="U170" s="103"/>
      <c r="V170" s="104"/>
      <c r="W170" s="103">
        <v>1495</v>
      </c>
      <c r="X170" s="103">
        <v>9</v>
      </c>
      <c r="Y170" s="104">
        <v>166.1</v>
      </c>
      <c r="Z170" s="1">
        <f t="shared" si="7"/>
        <v>16</v>
      </c>
      <c r="AA170" s="1">
        <f t="shared" si="8"/>
        <v>109783</v>
      </c>
    </row>
    <row r="171" spans="1:27" s="1" customFormat="1" ht="9.75" customHeight="1">
      <c r="A171" s="112" t="str">
        <f t="shared" si="6"/>
        <v>15 108298</v>
      </c>
      <c r="B171" s="97" t="s">
        <v>753</v>
      </c>
      <c r="C171" s="97" t="s">
        <v>53</v>
      </c>
      <c r="D171" s="97">
        <v>2</v>
      </c>
      <c r="E171" s="98" t="s">
        <v>55</v>
      </c>
      <c r="F171" s="99" t="s">
        <v>440</v>
      </c>
      <c r="G171" s="100" t="s">
        <v>46</v>
      </c>
      <c r="H171" s="100" t="s">
        <v>63</v>
      </c>
      <c r="I171" s="100"/>
      <c r="J171" s="100"/>
      <c r="K171" s="100"/>
      <c r="L171" s="100" t="s">
        <v>58</v>
      </c>
      <c r="M171" s="101" t="s">
        <v>441</v>
      </c>
      <c r="N171" s="102">
        <v>155</v>
      </c>
      <c r="O171" s="102">
        <v>45</v>
      </c>
      <c r="P171" s="101" t="s">
        <v>54</v>
      </c>
      <c r="Q171" s="103">
        <v>2399</v>
      </c>
      <c r="R171" s="103">
        <v>17</v>
      </c>
      <c r="S171" s="104">
        <v>141.1</v>
      </c>
      <c r="T171" s="103"/>
      <c r="U171" s="103"/>
      <c r="V171" s="104"/>
      <c r="W171" s="103">
        <v>2399</v>
      </c>
      <c r="X171" s="103">
        <v>17</v>
      </c>
      <c r="Y171" s="104">
        <v>141.1</v>
      </c>
      <c r="Z171" s="1">
        <f t="shared" si="7"/>
        <v>15</v>
      </c>
      <c r="AA171" s="1">
        <f t="shared" si="8"/>
        <v>108298</v>
      </c>
    </row>
    <row r="172" spans="1:27" s="1" customFormat="1" ht="9.75" customHeight="1">
      <c r="A172" s="112" t="str">
        <f t="shared" si="6"/>
        <v>5 89246</v>
      </c>
      <c r="B172" s="97" t="s">
        <v>753</v>
      </c>
      <c r="C172" s="97" t="s">
        <v>49</v>
      </c>
      <c r="D172" s="97">
        <v>235</v>
      </c>
      <c r="E172" s="98" t="s">
        <v>307</v>
      </c>
      <c r="F172" s="99" t="s">
        <v>442</v>
      </c>
      <c r="G172" s="100" t="s">
        <v>46</v>
      </c>
      <c r="H172" s="100" t="s">
        <v>47</v>
      </c>
      <c r="I172" s="100"/>
      <c r="J172" s="100"/>
      <c r="K172" s="100"/>
      <c r="L172" s="100" t="s">
        <v>39</v>
      </c>
      <c r="M172" s="101" t="s">
        <v>115</v>
      </c>
      <c r="N172" s="102">
        <v>191</v>
      </c>
      <c r="O172" s="102">
        <v>20</v>
      </c>
      <c r="P172" s="101" t="s">
        <v>51</v>
      </c>
      <c r="Q172" s="103">
        <v>27770</v>
      </c>
      <c r="R172" s="103">
        <v>145</v>
      </c>
      <c r="S172" s="104">
        <v>191.5</v>
      </c>
      <c r="T172" s="103"/>
      <c r="U172" s="103"/>
      <c r="V172" s="104"/>
      <c r="W172" s="103">
        <v>27770</v>
      </c>
      <c r="X172" s="103">
        <v>145</v>
      </c>
      <c r="Y172" s="104">
        <v>191.5</v>
      </c>
      <c r="Z172" s="1">
        <f t="shared" si="7"/>
        <v>5</v>
      </c>
      <c r="AA172" s="1">
        <f t="shared" si="8"/>
        <v>89246</v>
      </c>
    </row>
    <row r="173" spans="1:27" s="1" customFormat="1" ht="9.75" customHeight="1">
      <c r="A173" s="112" t="str">
        <f t="shared" si="6"/>
        <v>10 99376</v>
      </c>
      <c r="B173" s="97" t="s">
        <v>753</v>
      </c>
      <c r="C173" s="97" t="s">
        <v>49</v>
      </c>
      <c r="D173" s="97">
        <v>235</v>
      </c>
      <c r="E173" s="98" t="s">
        <v>86</v>
      </c>
      <c r="F173" s="99" t="s">
        <v>443</v>
      </c>
      <c r="G173" s="100" t="s">
        <v>58</v>
      </c>
      <c r="H173" s="100" t="s">
        <v>52</v>
      </c>
      <c r="I173" s="100"/>
      <c r="J173" s="100"/>
      <c r="K173" s="100"/>
      <c r="L173" s="100" t="s">
        <v>58</v>
      </c>
      <c r="M173" s="101" t="s">
        <v>196</v>
      </c>
      <c r="N173" s="102">
        <v>138</v>
      </c>
      <c r="O173" s="102">
        <v>57</v>
      </c>
      <c r="P173" s="101" t="s">
        <v>51</v>
      </c>
      <c r="Q173" s="103">
        <v>7454</v>
      </c>
      <c r="R173" s="103">
        <v>54</v>
      </c>
      <c r="S173" s="104">
        <v>138</v>
      </c>
      <c r="T173" s="103"/>
      <c r="U173" s="103"/>
      <c r="V173" s="104"/>
      <c r="W173" s="103">
        <v>7454</v>
      </c>
      <c r="X173" s="103">
        <v>54</v>
      </c>
      <c r="Y173" s="104">
        <v>138</v>
      </c>
      <c r="Z173" s="1">
        <f t="shared" si="7"/>
        <v>10</v>
      </c>
      <c r="AA173" s="1">
        <f t="shared" si="8"/>
        <v>99376</v>
      </c>
    </row>
    <row r="174" spans="1:27" s="1" customFormat="1" ht="9.75" customHeight="1">
      <c r="A174" s="112" t="str">
        <f t="shared" si="6"/>
        <v>18 113709</v>
      </c>
      <c r="B174" s="97" t="s">
        <v>753</v>
      </c>
      <c r="C174" s="97" t="s">
        <v>53</v>
      </c>
      <c r="D174" s="97">
        <v>3</v>
      </c>
      <c r="E174" s="98" t="s">
        <v>754</v>
      </c>
      <c r="F174" s="99" t="s">
        <v>828</v>
      </c>
      <c r="G174" s="100" t="s">
        <v>58</v>
      </c>
      <c r="H174" s="100" t="s">
        <v>47</v>
      </c>
      <c r="I174" s="100" t="s">
        <v>38</v>
      </c>
      <c r="J174" s="100"/>
      <c r="K174" s="100"/>
      <c r="L174" s="100" t="s">
        <v>58</v>
      </c>
      <c r="M174" s="101" t="s">
        <v>829</v>
      </c>
      <c r="N174" s="102">
        <v>135</v>
      </c>
      <c r="O174" s="102">
        <v>59</v>
      </c>
      <c r="P174" s="101" t="s">
        <v>61</v>
      </c>
      <c r="Q174" s="103"/>
      <c r="R174" s="103"/>
      <c r="S174" s="104"/>
      <c r="T174" s="103"/>
      <c r="U174" s="103"/>
      <c r="V174" s="104"/>
      <c r="W174" s="103"/>
      <c r="X174" s="103"/>
      <c r="Y174" s="104"/>
      <c r="Z174" s="1">
        <f t="shared" si="7"/>
        <v>18</v>
      </c>
      <c r="AA174" s="1">
        <f t="shared" si="8"/>
        <v>113709</v>
      </c>
    </row>
    <row r="175" spans="1:27" s="1" customFormat="1" ht="9.75" customHeight="1">
      <c r="A175" s="112" t="str">
        <f t="shared" si="6"/>
        <v>13 105132</v>
      </c>
      <c r="B175" s="97" t="s">
        <v>753</v>
      </c>
      <c r="C175" s="97" t="s">
        <v>53</v>
      </c>
      <c r="D175" s="97">
        <v>4</v>
      </c>
      <c r="E175" s="98" t="s">
        <v>226</v>
      </c>
      <c r="F175" s="99" t="s">
        <v>444</v>
      </c>
      <c r="G175" s="100" t="s">
        <v>46</v>
      </c>
      <c r="H175" s="100" t="s">
        <v>75</v>
      </c>
      <c r="I175" s="100"/>
      <c r="J175" s="100"/>
      <c r="K175" s="100"/>
      <c r="L175" s="100" t="s">
        <v>58</v>
      </c>
      <c r="M175" s="101" t="s">
        <v>252</v>
      </c>
      <c r="N175" s="102">
        <v>145</v>
      </c>
      <c r="O175" s="102">
        <v>52</v>
      </c>
      <c r="P175" s="101" t="s">
        <v>76</v>
      </c>
      <c r="Q175" s="103">
        <v>6544</v>
      </c>
      <c r="R175" s="103">
        <v>45</v>
      </c>
      <c r="S175" s="104">
        <v>145.4</v>
      </c>
      <c r="T175" s="103">
        <v>5799</v>
      </c>
      <c r="U175" s="103">
        <v>41</v>
      </c>
      <c r="V175" s="104">
        <v>141.4</v>
      </c>
      <c r="W175" s="103">
        <v>12343</v>
      </c>
      <c r="X175" s="103">
        <v>86</v>
      </c>
      <c r="Y175" s="104">
        <v>143.5</v>
      </c>
      <c r="Z175" s="1">
        <f t="shared" si="7"/>
        <v>13</v>
      </c>
      <c r="AA175" s="1">
        <f t="shared" si="8"/>
        <v>105132</v>
      </c>
    </row>
    <row r="176" spans="1:27" s="1" customFormat="1" ht="9.75" customHeight="1">
      <c r="A176" s="112" t="str">
        <f t="shared" si="6"/>
        <v>18 114181</v>
      </c>
      <c r="B176" s="97" t="s">
        <v>753</v>
      </c>
      <c r="C176" s="97" t="s">
        <v>49</v>
      </c>
      <c r="D176" s="97">
        <v>235</v>
      </c>
      <c r="E176" s="98" t="s">
        <v>754</v>
      </c>
      <c r="F176" s="99" t="s">
        <v>830</v>
      </c>
      <c r="G176" s="100" t="s">
        <v>46</v>
      </c>
      <c r="H176" s="100" t="s">
        <v>756</v>
      </c>
      <c r="I176" s="100" t="s">
        <v>38</v>
      </c>
      <c r="J176" s="100"/>
      <c r="K176" s="100"/>
      <c r="L176" s="100" t="s">
        <v>39</v>
      </c>
      <c r="M176" s="101" t="s">
        <v>831</v>
      </c>
      <c r="N176" s="102">
        <v>150</v>
      </c>
      <c r="O176" s="102">
        <v>49</v>
      </c>
      <c r="P176" s="101" t="s">
        <v>51</v>
      </c>
      <c r="Q176" s="103"/>
      <c r="R176" s="103"/>
      <c r="S176" s="104"/>
      <c r="T176" s="103"/>
      <c r="U176" s="103"/>
      <c r="V176" s="104"/>
      <c r="W176" s="103"/>
      <c r="X176" s="103"/>
      <c r="Y176" s="104"/>
      <c r="Z176" s="1">
        <f t="shared" si="7"/>
        <v>18</v>
      </c>
      <c r="AA176" s="1">
        <f t="shared" si="8"/>
        <v>114181</v>
      </c>
    </row>
    <row r="177" spans="1:27" s="1" customFormat="1" ht="9.75" customHeight="1">
      <c r="A177" s="112" t="str">
        <f t="shared" si="6"/>
        <v>15 107726</v>
      </c>
      <c r="B177" s="97" t="s">
        <v>753</v>
      </c>
      <c r="C177" s="97" t="s">
        <v>45</v>
      </c>
      <c r="D177" s="97">
        <v>4</v>
      </c>
      <c r="E177" s="98" t="s">
        <v>55</v>
      </c>
      <c r="F177" s="99" t="s">
        <v>445</v>
      </c>
      <c r="G177" s="100" t="s">
        <v>46</v>
      </c>
      <c r="H177" s="100" t="s">
        <v>64</v>
      </c>
      <c r="I177" s="100"/>
      <c r="J177" s="100"/>
      <c r="K177" s="100"/>
      <c r="L177" s="100" t="s">
        <v>58</v>
      </c>
      <c r="M177" s="101" t="s">
        <v>446</v>
      </c>
      <c r="N177" s="102">
        <v>105</v>
      </c>
      <c r="O177" s="102">
        <v>80</v>
      </c>
      <c r="P177" s="101" t="s">
        <v>192</v>
      </c>
      <c r="Q177" s="103">
        <v>4422</v>
      </c>
      <c r="R177" s="103">
        <v>42</v>
      </c>
      <c r="S177" s="104">
        <v>105.2</v>
      </c>
      <c r="T177" s="103"/>
      <c r="U177" s="103"/>
      <c r="V177" s="104"/>
      <c r="W177" s="103">
        <v>4422</v>
      </c>
      <c r="X177" s="103">
        <v>42</v>
      </c>
      <c r="Y177" s="104">
        <v>105.2</v>
      </c>
      <c r="Z177" s="1">
        <f t="shared" si="7"/>
        <v>15</v>
      </c>
      <c r="AA177" s="1">
        <f t="shared" si="8"/>
        <v>107726</v>
      </c>
    </row>
    <row r="178" spans="1:27" s="1" customFormat="1" ht="9.75" customHeight="1">
      <c r="A178" s="112" t="str">
        <f t="shared" si="6"/>
        <v>18 113707</v>
      </c>
      <c r="B178" s="97" t="s">
        <v>753</v>
      </c>
      <c r="C178" s="97" t="s">
        <v>53</v>
      </c>
      <c r="D178" s="97">
        <v>3</v>
      </c>
      <c r="E178" s="98" t="s">
        <v>754</v>
      </c>
      <c r="F178" s="99" t="s">
        <v>832</v>
      </c>
      <c r="G178" s="100" t="s">
        <v>46</v>
      </c>
      <c r="H178" s="100" t="s">
        <v>47</v>
      </c>
      <c r="I178" s="100" t="s">
        <v>38</v>
      </c>
      <c r="J178" s="100"/>
      <c r="K178" s="100"/>
      <c r="L178" s="100" t="s">
        <v>58</v>
      </c>
      <c r="M178" s="101" t="s">
        <v>833</v>
      </c>
      <c r="N178" s="102">
        <v>136</v>
      </c>
      <c r="O178" s="102">
        <v>58</v>
      </c>
      <c r="P178" s="101" t="s">
        <v>61</v>
      </c>
      <c r="Q178" s="103">
        <v>1350</v>
      </c>
      <c r="R178" s="103">
        <v>9</v>
      </c>
      <c r="S178" s="104">
        <v>150</v>
      </c>
      <c r="T178" s="103">
        <v>4641</v>
      </c>
      <c r="U178" s="103">
        <v>35</v>
      </c>
      <c r="V178" s="104">
        <v>132.6</v>
      </c>
      <c r="W178" s="103">
        <v>5991</v>
      </c>
      <c r="X178" s="103">
        <v>44</v>
      </c>
      <c r="Y178" s="104">
        <v>136.1</v>
      </c>
      <c r="Z178" s="1">
        <f t="shared" si="7"/>
        <v>18</v>
      </c>
      <c r="AA178" s="1">
        <f t="shared" si="8"/>
        <v>113707</v>
      </c>
    </row>
    <row r="179" spans="1:27" s="1" customFormat="1" ht="9.75" customHeight="1">
      <c r="A179" s="112" t="str">
        <f t="shared" si="6"/>
        <v>85 20867</v>
      </c>
      <c r="B179" s="97" t="s">
        <v>753</v>
      </c>
      <c r="C179" s="97" t="s">
        <v>49</v>
      </c>
      <c r="D179" s="97">
        <v>476</v>
      </c>
      <c r="E179" s="98" t="s">
        <v>92</v>
      </c>
      <c r="F179" s="99" t="s">
        <v>447</v>
      </c>
      <c r="G179" s="100" t="s">
        <v>46</v>
      </c>
      <c r="H179" s="100" t="s">
        <v>56</v>
      </c>
      <c r="I179" s="100"/>
      <c r="J179" s="100"/>
      <c r="K179" s="100"/>
      <c r="L179" s="100" t="s">
        <v>39</v>
      </c>
      <c r="M179" s="101" t="s">
        <v>116</v>
      </c>
      <c r="N179" s="102">
        <v>183</v>
      </c>
      <c r="O179" s="102">
        <v>25</v>
      </c>
      <c r="P179" s="101" t="s">
        <v>82</v>
      </c>
      <c r="Q179" s="103">
        <v>30076</v>
      </c>
      <c r="R179" s="103">
        <v>164</v>
      </c>
      <c r="S179" s="104">
        <v>183.3</v>
      </c>
      <c r="T179" s="103"/>
      <c r="U179" s="103"/>
      <c r="V179" s="104"/>
      <c r="W179" s="103">
        <v>30076</v>
      </c>
      <c r="X179" s="103">
        <v>164</v>
      </c>
      <c r="Y179" s="104">
        <v>183.3</v>
      </c>
      <c r="Z179" s="1">
        <f t="shared" si="7"/>
        <v>85</v>
      </c>
      <c r="AA179" s="1">
        <f t="shared" si="8"/>
        <v>20867</v>
      </c>
    </row>
    <row r="180" spans="1:27" s="1" customFormat="1" ht="9.75" customHeight="1">
      <c r="A180" s="112" t="str">
        <f t="shared" si="6"/>
        <v>12 104441</v>
      </c>
      <c r="B180" s="97" t="s">
        <v>753</v>
      </c>
      <c r="C180" s="97" t="s">
        <v>49</v>
      </c>
      <c r="D180" s="97">
        <v>4</v>
      </c>
      <c r="E180" s="98" t="s">
        <v>95</v>
      </c>
      <c r="F180" s="99" t="s">
        <v>448</v>
      </c>
      <c r="G180" s="100" t="s">
        <v>46</v>
      </c>
      <c r="H180" s="100" t="s">
        <v>75</v>
      </c>
      <c r="I180" s="100"/>
      <c r="J180" s="100"/>
      <c r="K180" s="100"/>
      <c r="L180" s="100" t="s">
        <v>58</v>
      </c>
      <c r="M180" s="101" t="s">
        <v>253</v>
      </c>
      <c r="N180" s="102">
        <v>180</v>
      </c>
      <c r="O180" s="102">
        <v>28</v>
      </c>
      <c r="P180" s="101" t="s">
        <v>228</v>
      </c>
      <c r="Q180" s="103"/>
      <c r="R180" s="103"/>
      <c r="S180" s="104"/>
      <c r="T180" s="103"/>
      <c r="U180" s="103"/>
      <c r="V180" s="104"/>
      <c r="W180" s="103"/>
      <c r="X180" s="103"/>
      <c r="Y180" s="104"/>
      <c r="Z180" s="1">
        <f t="shared" si="7"/>
        <v>12</v>
      </c>
      <c r="AA180" s="1">
        <f t="shared" si="8"/>
        <v>104441</v>
      </c>
    </row>
    <row r="181" spans="1:27" s="1" customFormat="1" ht="9.75" customHeight="1">
      <c r="A181" s="112" t="str">
        <f t="shared" si="6"/>
        <v>12 104442</v>
      </c>
      <c r="B181" s="97" t="s">
        <v>753</v>
      </c>
      <c r="C181" s="97" t="s">
        <v>49</v>
      </c>
      <c r="D181" s="97">
        <v>4</v>
      </c>
      <c r="E181" s="98" t="s">
        <v>95</v>
      </c>
      <c r="F181" s="99" t="s">
        <v>449</v>
      </c>
      <c r="G181" s="100" t="s">
        <v>46</v>
      </c>
      <c r="H181" s="100" t="s">
        <v>52</v>
      </c>
      <c r="I181" s="100"/>
      <c r="J181" s="100"/>
      <c r="K181" s="100"/>
      <c r="L181" s="100" t="s">
        <v>58</v>
      </c>
      <c r="M181" s="101" t="s">
        <v>254</v>
      </c>
      <c r="N181" s="102">
        <v>189</v>
      </c>
      <c r="O181" s="102">
        <v>21</v>
      </c>
      <c r="P181" s="101" t="s">
        <v>228</v>
      </c>
      <c r="Q181" s="103"/>
      <c r="R181" s="103"/>
      <c r="S181" s="104"/>
      <c r="T181" s="103"/>
      <c r="U181" s="103"/>
      <c r="V181" s="104"/>
      <c r="W181" s="103"/>
      <c r="X181" s="103"/>
      <c r="Y181" s="104"/>
      <c r="Z181" s="1">
        <f t="shared" si="7"/>
        <v>12</v>
      </c>
      <c r="AA181" s="1">
        <f t="shared" si="8"/>
        <v>104442</v>
      </c>
    </row>
    <row r="182" spans="1:27" s="1" customFormat="1" ht="9.75" customHeight="1">
      <c r="A182" s="112" t="str">
        <f t="shared" si="6"/>
        <v>10 100533</v>
      </c>
      <c r="B182" s="97" t="s">
        <v>753</v>
      </c>
      <c r="C182" s="97" t="s">
        <v>49</v>
      </c>
      <c r="D182" s="97">
        <v>4</v>
      </c>
      <c r="E182" s="98" t="s">
        <v>86</v>
      </c>
      <c r="F182" s="99" t="s">
        <v>451</v>
      </c>
      <c r="G182" s="100" t="s">
        <v>46</v>
      </c>
      <c r="H182" s="100" t="s">
        <v>47</v>
      </c>
      <c r="I182" s="100"/>
      <c r="J182" s="100"/>
      <c r="K182" s="100" t="s">
        <v>151</v>
      </c>
      <c r="L182" s="100" t="s">
        <v>58</v>
      </c>
      <c r="M182" s="101" t="s">
        <v>255</v>
      </c>
      <c r="N182" s="102">
        <v>186</v>
      </c>
      <c r="O182" s="102">
        <v>23</v>
      </c>
      <c r="P182" s="101" t="s">
        <v>228</v>
      </c>
      <c r="Q182" s="103">
        <v>5787</v>
      </c>
      <c r="R182" s="103">
        <v>31</v>
      </c>
      <c r="S182" s="104">
        <v>186.6</v>
      </c>
      <c r="T182" s="103"/>
      <c r="U182" s="103"/>
      <c r="V182" s="104"/>
      <c r="W182" s="103">
        <v>5787</v>
      </c>
      <c r="X182" s="103">
        <v>31</v>
      </c>
      <c r="Y182" s="104">
        <v>186.6</v>
      </c>
      <c r="Z182" s="1">
        <f t="shared" si="7"/>
        <v>10</v>
      </c>
      <c r="AA182" s="1">
        <f t="shared" si="8"/>
        <v>100533</v>
      </c>
    </row>
    <row r="183" spans="1:27" s="1" customFormat="1" ht="9.75" customHeight="1">
      <c r="A183" s="112" t="str">
        <f t="shared" si="6"/>
        <v>89 60350</v>
      </c>
      <c r="B183" s="97" t="s">
        <v>753</v>
      </c>
      <c r="C183" s="97" t="s">
        <v>49</v>
      </c>
      <c r="D183" s="97">
        <v>235</v>
      </c>
      <c r="E183" s="98" t="s">
        <v>89</v>
      </c>
      <c r="F183" s="99" t="s">
        <v>452</v>
      </c>
      <c r="G183" s="100" t="s">
        <v>46</v>
      </c>
      <c r="H183" s="100" t="s">
        <v>52</v>
      </c>
      <c r="I183" s="100"/>
      <c r="J183" s="100"/>
      <c r="K183" s="100"/>
      <c r="L183" s="100" t="s">
        <v>58</v>
      </c>
      <c r="M183" s="101" t="s">
        <v>117</v>
      </c>
      <c r="N183" s="102">
        <v>177</v>
      </c>
      <c r="O183" s="102">
        <v>30</v>
      </c>
      <c r="P183" s="101" t="s">
        <v>51</v>
      </c>
      <c r="Q183" s="103">
        <v>4261</v>
      </c>
      <c r="R183" s="103">
        <v>24</v>
      </c>
      <c r="S183" s="104">
        <v>177.5</v>
      </c>
      <c r="T183" s="103"/>
      <c r="U183" s="103"/>
      <c r="V183" s="104"/>
      <c r="W183" s="103">
        <v>4261</v>
      </c>
      <c r="X183" s="103">
        <v>24</v>
      </c>
      <c r="Y183" s="104">
        <v>177.5</v>
      </c>
      <c r="Z183" s="1">
        <f t="shared" si="7"/>
        <v>89</v>
      </c>
      <c r="AA183" s="1">
        <f t="shared" si="8"/>
        <v>60350</v>
      </c>
    </row>
    <row r="184" spans="1:27" s="1" customFormat="1" ht="9.75" customHeight="1">
      <c r="A184" s="112" t="str">
        <f t="shared" si="6"/>
        <v>14 106653</v>
      </c>
      <c r="B184" s="97" t="s">
        <v>753</v>
      </c>
      <c r="C184" s="97" t="s">
        <v>49</v>
      </c>
      <c r="D184" s="97">
        <v>476</v>
      </c>
      <c r="E184" s="98" t="s">
        <v>45</v>
      </c>
      <c r="F184" s="99" t="s">
        <v>453</v>
      </c>
      <c r="G184" s="100" t="s">
        <v>46</v>
      </c>
      <c r="H184" s="100" t="s">
        <v>47</v>
      </c>
      <c r="I184" s="100"/>
      <c r="J184" s="100"/>
      <c r="K184" s="100"/>
      <c r="L184" s="100" t="s">
        <v>58</v>
      </c>
      <c r="M184" s="101" t="s">
        <v>301</v>
      </c>
      <c r="N184" s="102">
        <v>182</v>
      </c>
      <c r="O184" s="102">
        <v>26</v>
      </c>
      <c r="P184" s="101" t="s">
        <v>82</v>
      </c>
      <c r="Q184" s="103">
        <v>31133</v>
      </c>
      <c r="R184" s="103">
        <v>171</v>
      </c>
      <c r="S184" s="104">
        <v>182</v>
      </c>
      <c r="T184" s="103"/>
      <c r="U184" s="103"/>
      <c r="V184" s="104"/>
      <c r="W184" s="103">
        <v>31133</v>
      </c>
      <c r="X184" s="103">
        <v>171</v>
      </c>
      <c r="Y184" s="104">
        <v>182</v>
      </c>
      <c r="Z184" s="1">
        <f t="shared" si="7"/>
        <v>14</v>
      </c>
      <c r="AA184" s="1">
        <f t="shared" si="8"/>
        <v>106653</v>
      </c>
    </row>
    <row r="185" spans="1:27" s="1" customFormat="1" ht="9.75" customHeight="1">
      <c r="A185" s="112" t="str">
        <f t="shared" si="6"/>
        <v>18 113518</v>
      </c>
      <c r="B185" s="97" t="s">
        <v>753</v>
      </c>
      <c r="C185" s="97" t="s">
        <v>49</v>
      </c>
      <c r="D185" s="97">
        <v>476</v>
      </c>
      <c r="E185" s="98" t="s">
        <v>754</v>
      </c>
      <c r="F185" s="99" t="s">
        <v>834</v>
      </c>
      <c r="G185" s="100" t="s">
        <v>58</v>
      </c>
      <c r="H185" s="100" t="s">
        <v>756</v>
      </c>
      <c r="I185" s="100" t="s">
        <v>38</v>
      </c>
      <c r="J185" s="100"/>
      <c r="K185" s="100"/>
      <c r="L185" s="100" t="s">
        <v>58</v>
      </c>
      <c r="M185" s="101" t="s">
        <v>835</v>
      </c>
      <c r="N185" s="102">
        <v>146</v>
      </c>
      <c r="O185" s="102">
        <v>51</v>
      </c>
      <c r="P185" s="101" t="s">
        <v>82</v>
      </c>
      <c r="Q185" s="103">
        <v>6577</v>
      </c>
      <c r="R185" s="103">
        <v>45</v>
      </c>
      <c r="S185" s="104">
        <v>146.1</v>
      </c>
      <c r="T185" s="103"/>
      <c r="U185" s="103"/>
      <c r="V185" s="104"/>
      <c r="W185" s="103">
        <v>6577</v>
      </c>
      <c r="X185" s="103">
        <v>45</v>
      </c>
      <c r="Y185" s="104">
        <v>146.1</v>
      </c>
      <c r="Z185" s="1">
        <f t="shared" si="7"/>
        <v>18</v>
      </c>
      <c r="AA185" s="1">
        <f t="shared" si="8"/>
        <v>113518</v>
      </c>
    </row>
    <row r="186" spans="1:27" s="1" customFormat="1" ht="9.75" customHeight="1">
      <c r="A186" s="112" t="str">
        <f t="shared" si="6"/>
        <v>17 112668</v>
      </c>
      <c r="B186" s="97" t="s">
        <v>753</v>
      </c>
      <c r="C186" s="97" t="s">
        <v>49</v>
      </c>
      <c r="D186" s="97">
        <v>475</v>
      </c>
      <c r="E186" s="98" t="s">
        <v>611</v>
      </c>
      <c r="F186" s="99" t="s">
        <v>652</v>
      </c>
      <c r="G186" s="100" t="s">
        <v>46</v>
      </c>
      <c r="H186" s="100" t="s">
        <v>71</v>
      </c>
      <c r="I186" s="100"/>
      <c r="J186" s="100"/>
      <c r="K186" s="100"/>
      <c r="L186" s="100" t="s">
        <v>58</v>
      </c>
      <c r="M186" s="101" t="s">
        <v>653</v>
      </c>
      <c r="N186" s="102">
        <v>115</v>
      </c>
      <c r="O186" s="102">
        <v>73</v>
      </c>
      <c r="P186" s="101" t="s">
        <v>65</v>
      </c>
      <c r="Q186" s="103">
        <v>2086</v>
      </c>
      <c r="R186" s="103">
        <v>18</v>
      </c>
      <c r="S186" s="104">
        <v>115.8</v>
      </c>
      <c r="T186" s="103"/>
      <c r="U186" s="103"/>
      <c r="V186" s="104"/>
      <c r="W186" s="103">
        <v>2086</v>
      </c>
      <c r="X186" s="103">
        <v>18</v>
      </c>
      <c r="Y186" s="104">
        <v>115.8</v>
      </c>
      <c r="Z186" s="1">
        <f t="shared" si="7"/>
        <v>17</v>
      </c>
      <c r="AA186" s="1">
        <f t="shared" si="8"/>
        <v>112668</v>
      </c>
    </row>
    <row r="187" spans="1:27" s="1" customFormat="1" ht="9.75" customHeight="1">
      <c r="A187" s="112" t="str">
        <f t="shared" si="6"/>
        <v>14 107104</v>
      </c>
      <c r="B187" s="97" t="s">
        <v>753</v>
      </c>
      <c r="C187" s="97" t="s">
        <v>49</v>
      </c>
      <c r="D187" s="97">
        <v>235</v>
      </c>
      <c r="E187" s="98" t="s">
        <v>45</v>
      </c>
      <c r="F187" s="99" t="s">
        <v>454</v>
      </c>
      <c r="G187" s="100" t="s">
        <v>58</v>
      </c>
      <c r="H187" s="100" t="s">
        <v>47</v>
      </c>
      <c r="I187" s="100"/>
      <c r="J187" s="100"/>
      <c r="K187" s="100"/>
      <c r="L187" s="100" t="s">
        <v>58</v>
      </c>
      <c r="M187" s="101" t="s">
        <v>302</v>
      </c>
      <c r="N187" s="102">
        <v>158</v>
      </c>
      <c r="O187" s="102">
        <v>43</v>
      </c>
      <c r="P187" s="101" t="s">
        <v>51</v>
      </c>
      <c r="Q187" s="103"/>
      <c r="R187" s="103"/>
      <c r="S187" s="104"/>
      <c r="T187" s="103">
        <v>1183</v>
      </c>
      <c r="U187" s="103">
        <v>9</v>
      </c>
      <c r="V187" s="104">
        <v>131.4</v>
      </c>
      <c r="W187" s="103">
        <v>1183</v>
      </c>
      <c r="X187" s="103">
        <v>9</v>
      </c>
      <c r="Y187" s="104">
        <v>131.4</v>
      </c>
      <c r="Z187" s="1">
        <f t="shared" si="7"/>
        <v>14</v>
      </c>
      <c r="AA187" s="1">
        <f t="shared" si="8"/>
        <v>107104</v>
      </c>
    </row>
    <row r="188" spans="1:27" s="1" customFormat="1" ht="9.75" customHeight="1">
      <c r="A188" s="112" t="str">
        <f t="shared" si="6"/>
        <v>98 61385</v>
      </c>
      <c r="B188" s="97" t="s">
        <v>753</v>
      </c>
      <c r="C188" s="97" t="s">
        <v>45</v>
      </c>
      <c r="D188" s="97">
        <v>621</v>
      </c>
      <c r="E188" s="98" t="s">
        <v>178</v>
      </c>
      <c r="F188" s="99" t="s">
        <v>455</v>
      </c>
      <c r="G188" s="100" t="s">
        <v>46</v>
      </c>
      <c r="H188" s="100" t="s">
        <v>52</v>
      </c>
      <c r="I188" s="100"/>
      <c r="J188" s="100"/>
      <c r="K188" s="100"/>
      <c r="L188" s="100" t="s">
        <v>58</v>
      </c>
      <c r="M188" s="101" t="s">
        <v>118</v>
      </c>
      <c r="N188" s="102">
        <v>178</v>
      </c>
      <c r="O188" s="102">
        <v>29</v>
      </c>
      <c r="P188" s="101" t="s">
        <v>616</v>
      </c>
      <c r="Q188" s="103">
        <v>35381</v>
      </c>
      <c r="R188" s="103">
        <v>198</v>
      </c>
      <c r="S188" s="104">
        <v>178.6</v>
      </c>
      <c r="T188" s="103"/>
      <c r="U188" s="103"/>
      <c r="V188" s="104"/>
      <c r="W188" s="103">
        <v>35381</v>
      </c>
      <c r="X188" s="103">
        <v>198</v>
      </c>
      <c r="Y188" s="104">
        <v>178.6</v>
      </c>
      <c r="Z188" s="1">
        <f t="shared" si="7"/>
        <v>98</v>
      </c>
      <c r="AA188" s="1">
        <f t="shared" si="8"/>
        <v>61385</v>
      </c>
    </row>
    <row r="189" spans="1:27" s="1" customFormat="1" ht="9.75" customHeight="1">
      <c r="A189" s="112" t="str">
        <f t="shared" si="6"/>
        <v>6 91893</v>
      </c>
      <c r="B189" s="97" t="s">
        <v>753</v>
      </c>
      <c r="C189" s="97" t="s">
        <v>49</v>
      </c>
      <c r="D189" s="97">
        <v>235</v>
      </c>
      <c r="E189" s="98" t="s">
        <v>371</v>
      </c>
      <c r="F189" s="99" t="s">
        <v>456</v>
      </c>
      <c r="G189" s="100" t="s">
        <v>58</v>
      </c>
      <c r="H189" s="100" t="s">
        <v>47</v>
      </c>
      <c r="I189" s="100"/>
      <c r="J189" s="100"/>
      <c r="K189" s="100"/>
      <c r="L189" s="100" t="s">
        <v>39</v>
      </c>
      <c r="M189" s="101" t="s">
        <v>119</v>
      </c>
      <c r="N189" s="102">
        <v>144</v>
      </c>
      <c r="O189" s="102">
        <v>53</v>
      </c>
      <c r="P189" s="101" t="s">
        <v>51</v>
      </c>
      <c r="Q189" s="103">
        <v>5504</v>
      </c>
      <c r="R189" s="103">
        <v>38</v>
      </c>
      <c r="S189" s="104">
        <v>144.8</v>
      </c>
      <c r="T189" s="103"/>
      <c r="U189" s="103"/>
      <c r="V189" s="104"/>
      <c r="W189" s="103">
        <v>5504</v>
      </c>
      <c r="X189" s="103">
        <v>38</v>
      </c>
      <c r="Y189" s="104">
        <v>144.8</v>
      </c>
      <c r="Z189" s="1">
        <f t="shared" si="7"/>
        <v>6</v>
      </c>
      <c r="AA189" s="1">
        <f t="shared" si="8"/>
        <v>91893</v>
      </c>
    </row>
    <row r="190" spans="1:27" s="1" customFormat="1" ht="9.75" customHeight="1">
      <c r="A190" s="112" t="str">
        <f t="shared" si="6"/>
        <v>15 108299</v>
      </c>
      <c r="B190" s="97" t="s">
        <v>753</v>
      </c>
      <c r="C190" s="97" t="s">
        <v>53</v>
      </c>
      <c r="D190" s="97">
        <v>2</v>
      </c>
      <c r="E190" s="98" t="s">
        <v>55</v>
      </c>
      <c r="F190" s="99" t="s">
        <v>457</v>
      </c>
      <c r="G190" s="100" t="s">
        <v>46</v>
      </c>
      <c r="H190" s="100" t="s">
        <v>47</v>
      </c>
      <c r="I190" s="100"/>
      <c r="J190" s="100"/>
      <c r="K190" s="100"/>
      <c r="L190" s="100" t="s">
        <v>58</v>
      </c>
      <c r="M190" s="101" t="s">
        <v>458</v>
      </c>
      <c r="N190" s="102">
        <v>159</v>
      </c>
      <c r="O190" s="102">
        <v>42</v>
      </c>
      <c r="P190" s="101" t="s">
        <v>54</v>
      </c>
      <c r="Q190" s="103">
        <v>2876</v>
      </c>
      <c r="R190" s="103">
        <v>19</v>
      </c>
      <c r="S190" s="104">
        <v>151.3</v>
      </c>
      <c r="T190" s="103"/>
      <c r="U190" s="103"/>
      <c r="V190" s="104"/>
      <c r="W190" s="103">
        <v>2876</v>
      </c>
      <c r="X190" s="103">
        <v>19</v>
      </c>
      <c r="Y190" s="104">
        <v>151.3</v>
      </c>
      <c r="Z190" s="1">
        <f t="shared" si="7"/>
        <v>15</v>
      </c>
      <c r="AA190" s="1">
        <f t="shared" si="8"/>
        <v>108299</v>
      </c>
    </row>
    <row r="191" spans="1:27" s="1" customFormat="1" ht="9.75" customHeight="1">
      <c r="A191" s="112" t="str">
        <f t="shared" si="6"/>
        <v>7 94040</v>
      </c>
      <c r="B191" s="97" t="s">
        <v>753</v>
      </c>
      <c r="C191" s="97" t="s">
        <v>53</v>
      </c>
      <c r="D191" s="97">
        <v>2</v>
      </c>
      <c r="E191" s="98" t="s">
        <v>340</v>
      </c>
      <c r="F191" s="99" t="s">
        <v>459</v>
      </c>
      <c r="G191" s="100" t="s">
        <v>46</v>
      </c>
      <c r="H191" s="100" t="s">
        <v>47</v>
      </c>
      <c r="I191" s="100"/>
      <c r="J191" s="100"/>
      <c r="K191" s="100"/>
      <c r="L191" s="100" t="s">
        <v>58</v>
      </c>
      <c r="M191" s="101" t="s">
        <v>120</v>
      </c>
      <c r="N191" s="102">
        <v>176</v>
      </c>
      <c r="O191" s="102">
        <v>30</v>
      </c>
      <c r="P191" s="101" t="s">
        <v>54</v>
      </c>
      <c r="Q191" s="103">
        <v>15383</v>
      </c>
      <c r="R191" s="103">
        <v>87</v>
      </c>
      <c r="S191" s="104">
        <v>176.8</v>
      </c>
      <c r="T191" s="103"/>
      <c r="U191" s="103"/>
      <c r="V191" s="104"/>
      <c r="W191" s="103">
        <v>15383</v>
      </c>
      <c r="X191" s="103">
        <v>87</v>
      </c>
      <c r="Y191" s="104">
        <v>176.8</v>
      </c>
      <c r="Z191" s="1">
        <f t="shared" si="7"/>
        <v>7</v>
      </c>
      <c r="AA191" s="1">
        <f t="shared" si="8"/>
        <v>94040</v>
      </c>
    </row>
    <row r="192" spans="1:27" s="1" customFormat="1" ht="9.75" customHeight="1">
      <c r="A192" s="112" t="str">
        <f t="shared" si="6"/>
        <v>12 103638</v>
      </c>
      <c r="B192" s="97" t="s">
        <v>753</v>
      </c>
      <c r="C192" s="97" t="s">
        <v>49</v>
      </c>
      <c r="D192" s="97">
        <v>235</v>
      </c>
      <c r="E192" s="98" t="s">
        <v>95</v>
      </c>
      <c r="F192" s="99" t="s">
        <v>460</v>
      </c>
      <c r="G192" s="100" t="s">
        <v>46</v>
      </c>
      <c r="H192" s="100" t="s">
        <v>47</v>
      </c>
      <c r="I192" s="100"/>
      <c r="J192" s="100"/>
      <c r="K192" s="100"/>
      <c r="L192" s="100" t="s">
        <v>39</v>
      </c>
      <c r="M192" s="101" t="s">
        <v>256</v>
      </c>
      <c r="N192" s="102">
        <v>146</v>
      </c>
      <c r="O192" s="102">
        <v>51</v>
      </c>
      <c r="P192" s="101" t="s">
        <v>51</v>
      </c>
      <c r="Q192" s="103">
        <v>2337</v>
      </c>
      <c r="R192" s="103">
        <v>16</v>
      </c>
      <c r="S192" s="104">
        <v>146</v>
      </c>
      <c r="T192" s="103">
        <v>4404</v>
      </c>
      <c r="U192" s="103">
        <v>30</v>
      </c>
      <c r="V192" s="104">
        <v>146.8</v>
      </c>
      <c r="W192" s="103">
        <v>6741</v>
      </c>
      <c r="X192" s="103">
        <v>46</v>
      </c>
      <c r="Y192" s="104">
        <v>146.5</v>
      </c>
      <c r="Z192" s="1">
        <f t="shared" si="7"/>
        <v>12</v>
      </c>
      <c r="AA192" s="1">
        <f t="shared" si="8"/>
        <v>103638</v>
      </c>
    </row>
    <row r="193" spans="1:27" s="1" customFormat="1" ht="9.75" customHeight="1">
      <c r="A193" s="112" t="str">
        <f t="shared" si="6"/>
        <v>4 86154</v>
      </c>
      <c r="B193" s="97" t="s">
        <v>753</v>
      </c>
      <c r="C193" s="97" t="s">
        <v>53</v>
      </c>
      <c r="D193" s="97">
        <v>2</v>
      </c>
      <c r="E193" s="98" t="s">
        <v>432</v>
      </c>
      <c r="F193" s="99" t="s">
        <v>461</v>
      </c>
      <c r="G193" s="100" t="s">
        <v>58</v>
      </c>
      <c r="H193" s="100" t="s">
        <v>52</v>
      </c>
      <c r="I193" s="100"/>
      <c r="J193" s="100"/>
      <c r="K193" s="100"/>
      <c r="L193" s="100" t="s">
        <v>58</v>
      </c>
      <c r="M193" s="101" t="s">
        <v>121</v>
      </c>
      <c r="N193" s="102">
        <v>148</v>
      </c>
      <c r="O193" s="102">
        <v>50</v>
      </c>
      <c r="P193" s="101" t="s">
        <v>54</v>
      </c>
      <c r="Q193" s="103">
        <v>7422</v>
      </c>
      <c r="R193" s="103">
        <v>50</v>
      </c>
      <c r="S193" s="104">
        <v>148.4</v>
      </c>
      <c r="T193" s="103"/>
      <c r="U193" s="103"/>
      <c r="V193" s="104"/>
      <c r="W193" s="103">
        <v>7422</v>
      </c>
      <c r="X193" s="103">
        <v>50</v>
      </c>
      <c r="Y193" s="104">
        <v>148.4</v>
      </c>
      <c r="Z193" s="1">
        <f t="shared" si="7"/>
        <v>4</v>
      </c>
      <c r="AA193" s="1">
        <f t="shared" si="8"/>
        <v>86154</v>
      </c>
    </row>
    <row r="194" spans="1:27" s="1" customFormat="1" ht="9.75" customHeight="1">
      <c r="A194" s="112" t="str">
        <f t="shared" si="6"/>
        <v>18 113806</v>
      </c>
      <c r="B194" s="97" t="s">
        <v>753</v>
      </c>
      <c r="C194" s="97" t="s">
        <v>49</v>
      </c>
      <c r="D194" s="97">
        <v>235</v>
      </c>
      <c r="E194" s="98" t="s">
        <v>754</v>
      </c>
      <c r="F194" s="99" t="s">
        <v>836</v>
      </c>
      <c r="G194" s="100" t="s">
        <v>46</v>
      </c>
      <c r="H194" s="100" t="s">
        <v>52</v>
      </c>
      <c r="I194" s="100" t="s">
        <v>38</v>
      </c>
      <c r="J194" s="100"/>
      <c r="K194" s="100"/>
      <c r="L194" s="100" t="s">
        <v>58</v>
      </c>
      <c r="M194" s="101" t="s">
        <v>837</v>
      </c>
      <c r="N194" s="102">
        <v>150</v>
      </c>
      <c r="O194" s="102">
        <v>49</v>
      </c>
      <c r="P194" s="101" t="s">
        <v>51</v>
      </c>
      <c r="Q194" s="103"/>
      <c r="R194" s="103"/>
      <c r="S194" s="104"/>
      <c r="T194" s="103"/>
      <c r="U194" s="103"/>
      <c r="V194" s="104"/>
      <c r="W194" s="103"/>
      <c r="X194" s="103"/>
      <c r="Y194" s="104"/>
      <c r="Z194" s="1">
        <f t="shared" si="7"/>
        <v>18</v>
      </c>
      <c r="AA194" s="1">
        <f t="shared" si="8"/>
        <v>113806</v>
      </c>
    </row>
    <row r="195" spans="1:27" s="1" customFormat="1" ht="9.75" customHeight="1">
      <c r="A195" s="112" t="str">
        <f t="shared" si="6"/>
        <v>12 104413</v>
      </c>
      <c r="B195" s="97" t="s">
        <v>753</v>
      </c>
      <c r="C195" s="97" t="s">
        <v>49</v>
      </c>
      <c r="D195" s="97">
        <v>235</v>
      </c>
      <c r="E195" s="98" t="s">
        <v>95</v>
      </c>
      <c r="F195" s="99" t="s">
        <v>462</v>
      </c>
      <c r="G195" s="100" t="s">
        <v>58</v>
      </c>
      <c r="H195" s="100" t="s">
        <v>52</v>
      </c>
      <c r="I195" s="100"/>
      <c r="J195" s="100"/>
      <c r="K195" s="100"/>
      <c r="L195" s="100" t="s">
        <v>39</v>
      </c>
      <c r="M195" s="101" t="s">
        <v>257</v>
      </c>
      <c r="N195" s="102">
        <v>123</v>
      </c>
      <c r="O195" s="102">
        <v>67</v>
      </c>
      <c r="P195" s="101" t="s">
        <v>51</v>
      </c>
      <c r="Q195" s="103">
        <v>3574</v>
      </c>
      <c r="R195" s="103">
        <v>29</v>
      </c>
      <c r="S195" s="104">
        <v>123.2</v>
      </c>
      <c r="T195" s="103">
        <v>6277</v>
      </c>
      <c r="U195" s="103">
        <v>51</v>
      </c>
      <c r="V195" s="104">
        <v>123</v>
      </c>
      <c r="W195" s="103">
        <v>9851</v>
      </c>
      <c r="X195" s="103">
        <v>80</v>
      </c>
      <c r="Y195" s="104">
        <v>123.1</v>
      </c>
      <c r="Z195" s="1">
        <f t="shared" si="7"/>
        <v>12</v>
      </c>
      <c r="AA195" s="1">
        <f t="shared" si="8"/>
        <v>104413</v>
      </c>
    </row>
    <row r="196" spans="1:27" s="1" customFormat="1" ht="9.75" customHeight="1">
      <c r="A196" s="112" t="str">
        <f aca="true" t="shared" si="9" ref="A196:A259">CONCATENATE(Z196," ",AA196)</f>
        <v>1 61953</v>
      </c>
      <c r="B196" s="97" t="s">
        <v>753</v>
      </c>
      <c r="C196" s="97" t="s">
        <v>49</v>
      </c>
      <c r="D196" s="97">
        <v>235</v>
      </c>
      <c r="E196" s="98" t="s">
        <v>309</v>
      </c>
      <c r="F196" s="99" t="s">
        <v>463</v>
      </c>
      <c r="G196" s="100" t="s">
        <v>46</v>
      </c>
      <c r="H196" s="100" t="s">
        <v>52</v>
      </c>
      <c r="I196" s="100"/>
      <c r="J196" s="100"/>
      <c r="K196" s="100"/>
      <c r="L196" s="100" t="s">
        <v>58</v>
      </c>
      <c r="M196" s="101" t="s">
        <v>122</v>
      </c>
      <c r="N196" s="102">
        <v>189</v>
      </c>
      <c r="O196" s="102">
        <v>21</v>
      </c>
      <c r="P196" s="101" t="s">
        <v>51</v>
      </c>
      <c r="Q196" s="103">
        <v>36801</v>
      </c>
      <c r="R196" s="103">
        <v>194</v>
      </c>
      <c r="S196" s="104">
        <v>189.6</v>
      </c>
      <c r="T196" s="103"/>
      <c r="U196" s="103"/>
      <c r="V196" s="104"/>
      <c r="W196" s="103">
        <v>36801</v>
      </c>
      <c r="X196" s="103">
        <v>194</v>
      </c>
      <c r="Y196" s="104">
        <v>189.6</v>
      </c>
      <c r="Z196" s="1">
        <f aca="true" t="shared" si="10" ref="Z196:Z259">E196*1</f>
        <v>1</v>
      </c>
      <c r="AA196" s="1">
        <f aca="true" t="shared" si="11" ref="AA196:AA259">F196*1</f>
        <v>61953</v>
      </c>
    </row>
    <row r="197" spans="1:27" s="1" customFormat="1" ht="9.75" customHeight="1">
      <c r="A197" s="112" t="str">
        <f t="shared" si="9"/>
        <v>12 104414</v>
      </c>
      <c r="B197" s="97" t="s">
        <v>753</v>
      </c>
      <c r="C197" s="97" t="s">
        <v>49</v>
      </c>
      <c r="D197" s="97">
        <v>235</v>
      </c>
      <c r="E197" s="98" t="s">
        <v>95</v>
      </c>
      <c r="F197" s="99" t="s">
        <v>464</v>
      </c>
      <c r="G197" s="100" t="s">
        <v>58</v>
      </c>
      <c r="H197" s="100" t="s">
        <v>47</v>
      </c>
      <c r="I197" s="100"/>
      <c r="J197" s="100"/>
      <c r="K197" s="100"/>
      <c r="L197" s="100" t="s">
        <v>58</v>
      </c>
      <c r="M197" s="101" t="s">
        <v>258</v>
      </c>
      <c r="N197" s="102">
        <v>145</v>
      </c>
      <c r="O197" s="102">
        <v>52</v>
      </c>
      <c r="P197" s="101" t="s">
        <v>51</v>
      </c>
      <c r="Q197" s="103">
        <v>1842</v>
      </c>
      <c r="R197" s="103">
        <v>13</v>
      </c>
      <c r="S197" s="104">
        <v>141.6</v>
      </c>
      <c r="T197" s="103">
        <v>7024</v>
      </c>
      <c r="U197" s="103">
        <v>48</v>
      </c>
      <c r="V197" s="104">
        <v>146.3</v>
      </c>
      <c r="W197" s="103">
        <v>8866</v>
      </c>
      <c r="X197" s="103">
        <v>61</v>
      </c>
      <c r="Y197" s="104">
        <v>145.3</v>
      </c>
      <c r="Z197" s="1">
        <f t="shared" si="10"/>
        <v>12</v>
      </c>
      <c r="AA197" s="1">
        <f t="shared" si="11"/>
        <v>104414</v>
      </c>
    </row>
    <row r="198" spans="1:27" s="1" customFormat="1" ht="9.75" customHeight="1">
      <c r="A198" s="112" t="str">
        <f t="shared" si="9"/>
        <v>85 15402</v>
      </c>
      <c r="B198" s="97" t="s">
        <v>753</v>
      </c>
      <c r="C198" s="97" t="s">
        <v>45</v>
      </c>
      <c r="D198" s="97">
        <v>5</v>
      </c>
      <c r="E198" s="98" t="s">
        <v>92</v>
      </c>
      <c r="F198" s="99" t="s">
        <v>465</v>
      </c>
      <c r="G198" s="100" t="s">
        <v>46</v>
      </c>
      <c r="H198" s="100" t="s">
        <v>56</v>
      </c>
      <c r="I198" s="100"/>
      <c r="J198" s="100"/>
      <c r="K198" s="100"/>
      <c r="L198" s="100" t="s">
        <v>39</v>
      </c>
      <c r="M198" s="101" t="s">
        <v>210</v>
      </c>
      <c r="N198" s="102">
        <v>181</v>
      </c>
      <c r="O198" s="102">
        <v>27</v>
      </c>
      <c r="P198" s="101" t="s">
        <v>190</v>
      </c>
      <c r="Q198" s="103">
        <v>36201</v>
      </c>
      <c r="R198" s="103">
        <v>200</v>
      </c>
      <c r="S198" s="104">
        <v>181</v>
      </c>
      <c r="T198" s="103"/>
      <c r="U198" s="103"/>
      <c r="V198" s="104"/>
      <c r="W198" s="103">
        <v>36201</v>
      </c>
      <c r="X198" s="103">
        <v>200</v>
      </c>
      <c r="Y198" s="104">
        <v>181</v>
      </c>
      <c r="Z198" s="1">
        <f t="shared" si="10"/>
        <v>85</v>
      </c>
      <c r="AA198" s="1">
        <f t="shared" si="11"/>
        <v>15402</v>
      </c>
    </row>
    <row r="199" spans="1:27" s="1" customFormat="1" ht="9.75" customHeight="1">
      <c r="A199" s="112" t="str">
        <f t="shared" si="9"/>
        <v>14 106047</v>
      </c>
      <c r="B199" s="97" t="s">
        <v>753</v>
      </c>
      <c r="C199" s="97" t="s">
        <v>45</v>
      </c>
      <c r="D199" s="97">
        <v>4</v>
      </c>
      <c r="E199" s="98" t="s">
        <v>45</v>
      </c>
      <c r="F199" s="99" t="s">
        <v>466</v>
      </c>
      <c r="G199" s="100" t="s">
        <v>46</v>
      </c>
      <c r="H199" s="100" t="s">
        <v>47</v>
      </c>
      <c r="I199" s="100"/>
      <c r="J199" s="100"/>
      <c r="K199" s="100"/>
      <c r="L199" s="100" t="s">
        <v>58</v>
      </c>
      <c r="M199" s="101" t="s">
        <v>303</v>
      </c>
      <c r="N199" s="102">
        <v>177</v>
      </c>
      <c r="O199" s="102">
        <v>30</v>
      </c>
      <c r="P199" s="101" t="s">
        <v>192</v>
      </c>
      <c r="Q199" s="103">
        <v>663</v>
      </c>
      <c r="R199" s="103">
        <v>5</v>
      </c>
      <c r="S199" s="104">
        <v>132.6</v>
      </c>
      <c r="T199" s="103"/>
      <c r="U199" s="103"/>
      <c r="V199" s="104"/>
      <c r="W199" s="103">
        <v>663</v>
      </c>
      <c r="X199" s="103">
        <v>5</v>
      </c>
      <c r="Y199" s="104">
        <v>132.6</v>
      </c>
      <c r="Z199" s="1">
        <f t="shared" si="10"/>
        <v>14</v>
      </c>
      <c r="AA199" s="1">
        <f t="shared" si="11"/>
        <v>106047</v>
      </c>
    </row>
    <row r="200" spans="1:27" s="1" customFormat="1" ht="9.75" customHeight="1">
      <c r="A200" s="112" t="str">
        <f t="shared" si="9"/>
        <v>5 90150</v>
      </c>
      <c r="B200" s="97" t="s">
        <v>753</v>
      </c>
      <c r="C200" s="97" t="s">
        <v>49</v>
      </c>
      <c r="D200" s="97">
        <v>476</v>
      </c>
      <c r="E200" s="98" t="s">
        <v>307</v>
      </c>
      <c r="F200" s="99" t="s">
        <v>467</v>
      </c>
      <c r="G200" s="100" t="s">
        <v>58</v>
      </c>
      <c r="H200" s="100" t="s">
        <v>56</v>
      </c>
      <c r="I200" s="100"/>
      <c r="J200" s="100"/>
      <c r="K200" s="100"/>
      <c r="L200" s="100" t="s">
        <v>39</v>
      </c>
      <c r="M200" s="101" t="s">
        <v>123</v>
      </c>
      <c r="N200" s="102">
        <v>153</v>
      </c>
      <c r="O200" s="102">
        <v>46</v>
      </c>
      <c r="P200" s="101" t="s">
        <v>82</v>
      </c>
      <c r="Q200" s="103">
        <v>14460</v>
      </c>
      <c r="R200" s="103">
        <v>94</v>
      </c>
      <c r="S200" s="104">
        <v>153.8</v>
      </c>
      <c r="T200" s="103"/>
      <c r="U200" s="103"/>
      <c r="V200" s="104"/>
      <c r="W200" s="103">
        <v>14460</v>
      </c>
      <c r="X200" s="103">
        <v>94</v>
      </c>
      <c r="Y200" s="104">
        <v>153.8</v>
      </c>
      <c r="Z200" s="1">
        <f t="shared" si="10"/>
        <v>5</v>
      </c>
      <c r="AA200" s="1">
        <f t="shared" si="11"/>
        <v>90150</v>
      </c>
    </row>
    <row r="201" spans="1:27" s="1" customFormat="1" ht="9.75" customHeight="1">
      <c r="A201" s="112" t="str">
        <f t="shared" si="9"/>
        <v>12 103037</v>
      </c>
      <c r="B201" s="97" t="s">
        <v>753</v>
      </c>
      <c r="C201" s="97" t="s">
        <v>49</v>
      </c>
      <c r="D201" s="97">
        <v>4</v>
      </c>
      <c r="E201" s="98" t="s">
        <v>95</v>
      </c>
      <c r="F201" s="99" t="s">
        <v>468</v>
      </c>
      <c r="G201" s="100" t="s">
        <v>46</v>
      </c>
      <c r="H201" s="100" t="s">
        <v>75</v>
      </c>
      <c r="I201" s="100"/>
      <c r="J201" s="100"/>
      <c r="K201" s="100"/>
      <c r="L201" s="100" t="s">
        <v>58</v>
      </c>
      <c r="M201" s="101" t="s">
        <v>259</v>
      </c>
      <c r="N201" s="102">
        <v>137</v>
      </c>
      <c r="O201" s="102">
        <v>58</v>
      </c>
      <c r="P201" s="101" t="s">
        <v>228</v>
      </c>
      <c r="Q201" s="103">
        <v>5212</v>
      </c>
      <c r="R201" s="103">
        <v>38</v>
      </c>
      <c r="S201" s="104">
        <v>137.1</v>
      </c>
      <c r="T201" s="103"/>
      <c r="U201" s="103"/>
      <c r="V201" s="104"/>
      <c r="W201" s="103">
        <v>5212</v>
      </c>
      <c r="X201" s="103">
        <v>38</v>
      </c>
      <c r="Y201" s="104">
        <v>137.1</v>
      </c>
      <c r="Z201" s="1">
        <f t="shared" si="10"/>
        <v>12</v>
      </c>
      <c r="AA201" s="1">
        <f t="shared" si="11"/>
        <v>103037</v>
      </c>
    </row>
    <row r="202" spans="1:27" s="1" customFormat="1" ht="9.75" customHeight="1">
      <c r="A202" s="112" t="str">
        <f t="shared" si="9"/>
        <v>12 103801</v>
      </c>
      <c r="B202" s="97" t="s">
        <v>753</v>
      </c>
      <c r="C202" s="97" t="s">
        <v>49</v>
      </c>
      <c r="D202" s="97">
        <v>475</v>
      </c>
      <c r="E202" s="98" t="s">
        <v>95</v>
      </c>
      <c r="F202" s="99" t="s">
        <v>469</v>
      </c>
      <c r="G202" s="100" t="s">
        <v>58</v>
      </c>
      <c r="H202" s="100" t="s">
        <v>75</v>
      </c>
      <c r="I202" s="100"/>
      <c r="J202" s="100"/>
      <c r="K202" s="100"/>
      <c r="L202" s="100" t="s">
        <v>58</v>
      </c>
      <c r="M202" s="101" t="s">
        <v>260</v>
      </c>
      <c r="N202" s="102">
        <v>162</v>
      </c>
      <c r="O202" s="102">
        <v>40</v>
      </c>
      <c r="P202" s="101" t="s">
        <v>65</v>
      </c>
      <c r="Q202" s="103">
        <v>10883</v>
      </c>
      <c r="R202" s="103">
        <v>67</v>
      </c>
      <c r="S202" s="104">
        <v>162.4</v>
      </c>
      <c r="T202" s="103"/>
      <c r="U202" s="103"/>
      <c r="V202" s="104"/>
      <c r="W202" s="103">
        <v>10883</v>
      </c>
      <c r="X202" s="103">
        <v>67</v>
      </c>
      <c r="Y202" s="104">
        <v>162.4</v>
      </c>
      <c r="Z202" s="1">
        <f t="shared" si="10"/>
        <v>12</v>
      </c>
      <c r="AA202" s="1">
        <f t="shared" si="11"/>
        <v>103801</v>
      </c>
    </row>
    <row r="203" spans="1:27" s="1" customFormat="1" ht="9.75" customHeight="1">
      <c r="A203" s="112" t="str">
        <f t="shared" si="9"/>
        <v>9 98268</v>
      </c>
      <c r="B203" s="97" t="s">
        <v>753</v>
      </c>
      <c r="C203" s="97" t="s">
        <v>53</v>
      </c>
      <c r="D203" s="97">
        <v>3</v>
      </c>
      <c r="E203" s="98" t="s">
        <v>312</v>
      </c>
      <c r="F203" s="99" t="s">
        <v>470</v>
      </c>
      <c r="G203" s="100" t="s">
        <v>46</v>
      </c>
      <c r="H203" s="100" t="s">
        <v>63</v>
      </c>
      <c r="I203" s="100"/>
      <c r="J203" s="100"/>
      <c r="K203" s="100"/>
      <c r="L203" s="100" t="s">
        <v>58</v>
      </c>
      <c r="M203" s="101" t="s">
        <v>124</v>
      </c>
      <c r="N203" s="102">
        <v>138</v>
      </c>
      <c r="O203" s="102">
        <v>57</v>
      </c>
      <c r="P203" s="101" t="s">
        <v>61</v>
      </c>
      <c r="Q203" s="103"/>
      <c r="R203" s="103"/>
      <c r="S203" s="104"/>
      <c r="T203" s="103">
        <v>3731</v>
      </c>
      <c r="U203" s="103">
        <v>27</v>
      </c>
      <c r="V203" s="104">
        <v>138.1</v>
      </c>
      <c r="W203" s="103">
        <v>3731</v>
      </c>
      <c r="X203" s="103">
        <v>27</v>
      </c>
      <c r="Y203" s="104">
        <v>138.1</v>
      </c>
      <c r="Z203" s="1">
        <f t="shared" si="10"/>
        <v>9</v>
      </c>
      <c r="AA203" s="1">
        <f t="shared" si="11"/>
        <v>98268</v>
      </c>
    </row>
    <row r="204" spans="1:27" s="1" customFormat="1" ht="9.75" customHeight="1">
      <c r="A204" s="112" t="str">
        <f t="shared" si="9"/>
        <v>15 107723</v>
      </c>
      <c r="B204" s="97" t="s">
        <v>753</v>
      </c>
      <c r="C204" s="97" t="s">
        <v>49</v>
      </c>
      <c r="D204" s="97">
        <v>235</v>
      </c>
      <c r="E204" s="98" t="s">
        <v>55</v>
      </c>
      <c r="F204" s="99" t="s">
        <v>471</v>
      </c>
      <c r="G204" s="100" t="s">
        <v>46</v>
      </c>
      <c r="H204" s="100" t="s">
        <v>47</v>
      </c>
      <c r="I204" s="100"/>
      <c r="J204" s="100"/>
      <c r="K204" s="100"/>
      <c r="L204" s="100" t="s">
        <v>39</v>
      </c>
      <c r="M204" s="101" t="s">
        <v>472</v>
      </c>
      <c r="N204" s="102">
        <v>172</v>
      </c>
      <c r="O204" s="102">
        <v>33</v>
      </c>
      <c r="P204" s="101" t="s">
        <v>51</v>
      </c>
      <c r="Q204" s="103"/>
      <c r="R204" s="103"/>
      <c r="S204" s="104"/>
      <c r="T204" s="103">
        <v>2432</v>
      </c>
      <c r="U204" s="103">
        <v>15</v>
      </c>
      <c r="V204" s="104">
        <v>162.1</v>
      </c>
      <c r="W204" s="103">
        <v>2432</v>
      </c>
      <c r="X204" s="103">
        <v>15</v>
      </c>
      <c r="Y204" s="104">
        <v>162.1</v>
      </c>
      <c r="Z204" s="1">
        <f t="shared" si="10"/>
        <v>15</v>
      </c>
      <c r="AA204" s="1">
        <f t="shared" si="11"/>
        <v>107723</v>
      </c>
    </row>
    <row r="205" spans="1:27" s="1" customFormat="1" ht="9.75" customHeight="1">
      <c r="A205" s="112" t="str">
        <f t="shared" si="9"/>
        <v>5 90151</v>
      </c>
      <c r="B205" s="97" t="s">
        <v>753</v>
      </c>
      <c r="C205" s="97" t="s">
        <v>49</v>
      </c>
      <c r="D205" s="97">
        <v>476</v>
      </c>
      <c r="E205" s="98" t="s">
        <v>307</v>
      </c>
      <c r="F205" s="99" t="s">
        <v>473</v>
      </c>
      <c r="G205" s="100" t="s">
        <v>46</v>
      </c>
      <c r="H205" s="100" t="s">
        <v>56</v>
      </c>
      <c r="I205" s="100"/>
      <c r="J205" s="100"/>
      <c r="K205" s="100"/>
      <c r="L205" s="100" t="s">
        <v>39</v>
      </c>
      <c r="M205" s="101" t="s">
        <v>183</v>
      </c>
      <c r="N205" s="102">
        <v>153</v>
      </c>
      <c r="O205" s="102">
        <v>46</v>
      </c>
      <c r="P205" s="101" t="s">
        <v>82</v>
      </c>
      <c r="Q205" s="103">
        <v>952</v>
      </c>
      <c r="R205" s="103">
        <v>6</v>
      </c>
      <c r="S205" s="104">
        <v>158.6</v>
      </c>
      <c r="T205" s="103">
        <v>3026</v>
      </c>
      <c r="U205" s="103">
        <v>20</v>
      </c>
      <c r="V205" s="104">
        <v>151.3</v>
      </c>
      <c r="W205" s="103">
        <v>3978</v>
      </c>
      <c r="X205" s="103">
        <v>26</v>
      </c>
      <c r="Y205" s="104">
        <v>153</v>
      </c>
      <c r="Z205" s="1">
        <f t="shared" si="10"/>
        <v>5</v>
      </c>
      <c r="AA205" s="1">
        <f t="shared" si="11"/>
        <v>90151</v>
      </c>
    </row>
    <row r="206" spans="1:27" s="1" customFormat="1" ht="9.75" customHeight="1">
      <c r="A206" s="112" t="str">
        <f t="shared" si="9"/>
        <v>92 69894</v>
      </c>
      <c r="B206" s="97" t="s">
        <v>753</v>
      </c>
      <c r="C206" s="97" t="s">
        <v>49</v>
      </c>
      <c r="D206" s="97">
        <v>476</v>
      </c>
      <c r="E206" s="98" t="s">
        <v>247</v>
      </c>
      <c r="F206" s="99" t="s">
        <v>474</v>
      </c>
      <c r="G206" s="100" t="s">
        <v>46</v>
      </c>
      <c r="H206" s="100" t="s">
        <v>56</v>
      </c>
      <c r="I206" s="100"/>
      <c r="J206" s="100" t="s">
        <v>39</v>
      </c>
      <c r="K206" s="100"/>
      <c r="L206" s="100" t="s">
        <v>58</v>
      </c>
      <c r="M206" s="101" t="s">
        <v>197</v>
      </c>
      <c r="N206" s="102">
        <v>183</v>
      </c>
      <c r="O206" s="102">
        <v>25</v>
      </c>
      <c r="P206" s="101" t="s">
        <v>82</v>
      </c>
      <c r="Q206" s="103">
        <v>801</v>
      </c>
      <c r="R206" s="103">
        <v>5</v>
      </c>
      <c r="S206" s="104">
        <v>160.2</v>
      </c>
      <c r="T206" s="103"/>
      <c r="U206" s="103"/>
      <c r="V206" s="104"/>
      <c r="W206" s="103">
        <v>801</v>
      </c>
      <c r="X206" s="103">
        <v>5</v>
      </c>
      <c r="Y206" s="104">
        <v>160.2</v>
      </c>
      <c r="Z206" s="1">
        <f t="shared" si="10"/>
        <v>92</v>
      </c>
      <c r="AA206" s="1">
        <f t="shared" si="11"/>
        <v>69894</v>
      </c>
    </row>
    <row r="207" spans="1:27" s="1" customFormat="1" ht="9.75" customHeight="1">
      <c r="A207" s="112" t="str">
        <f t="shared" si="9"/>
        <v>98 61459</v>
      </c>
      <c r="B207" s="97" t="s">
        <v>753</v>
      </c>
      <c r="C207" s="97" t="s">
        <v>49</v>
      </c>
      <c r="D207" s="97">
        <v>235</v>
      </c>
      <c r="E207" s="98" t="s">
        <v>178</v>
      </c>
      <c r="F207" s="99" t="s">
        <v>475</v>
      </c>
      <c r="G207" s="100" t="s">
        <v>46</v>
      </c>
      <c r="H207" s="100" t="s">
        <v>63</v>
      </c>
      <c r="I207" s="100"/>
      <c r="J207" s="100"/>
      <c r="K207" s="100"/>
      <c r="L207" s="100" t="s">
        <v>39</v>
      </c>
      <c r="M207" s="101" t="s">
        <v>476</v>
      </c>
      <c r="N207" s="102">
        <v>135</v>
      </c>
      <c r="O207" s="102">
        <v>59</v>
      </c>
      <c r="P207" s="101" t="s">
        <v>51</v>
      </c>
      <c r="Q207" s="103">
        <v>388</v>
      </c>
      <c r="R207" s="103">
        <v>3</v>
      </c>
      <c r="S207" s="104">
        <v>129.3</v>
      </c>
      <c r="T207" s="103">
        <v>3676</v>
      </c>
      <c r="U207" s="103">
        <v>27</v>
      </c>
      <c r="V207" s="104">
        <v>136.1</v>
      </c>
      <c r="W207" s="103">
        <v>4064</v>
      </c>
      <c r="X207" s="103">
        <v>30</v>
      </c>
      <c r="Y207" s="104">
        <v>135.4</v>
      </c>
      <c r="Z207" s="1">
        <f t="shared" si="10"/>
        <v>98</v>
      </c>
      <c r="AA207" s="1">
        <f t="shared" si="11"/>
        <v>61459</v>
      </c>
    </row>
    <row r="208" spans="1:27" s="1" customFormat="1" ht="9.75" customHeight="1">
      <c r="A208" s="112" t="str">
        <f t="shared" si="9"/>
        <v>18 113630</v>
      </c>
      <c r="B208" s="97" t="s">
        <v>753</v>
      </c>
      <c r="C208" s="97" t="s">
        <v>49</v>
      </c>
      <c r="D208" s="97">
        <v>476</v>
      </c>
      <c r="E208" s="98" t="s">
        <v>754</v>
      </c>
      <c r="F208" s="99" t="s">
        <v>838</v>
      </c>
      <c r="G208" s="100" t="s">
        <v>46</v>
      </c>
      <c r="H208" s="100" t="s">
        <v>47</v>
      </c>
      <c r="I208" s="100" t="s">
        <v>38</v>
      </c>
      <c r="J208" s="100"/>
      <c r="K208" s="100"/>
      <c r="L208" s="100" t="s">
        <v>58</v>
      </c>
      <c r="M208" s="101" t="s">
        <v>839</v>
      </c>
      <c r="N208" s="102">
        <v>167</v>
      </c>
      <c r="O208" s="102">
        <v>37</v>
      </c>
      <c r="P208" s="101" t="s">
        <v>82</v>
      </c>
      <c r="Q208" s="103">
        <v>4344</v>
      </c>
      <c r="R208" s="103">
        <v>26</v>
      </c>
      <c r="S208" s="104">
        <v>167</v>
      </c>
      <c r="T208" s="103"/>
      <c r="U208" s="103"/>
      <c r="V208" s="104"/>
      <c r="W208" s="103">
        <v>4344</v>
      </c>
      <c r="X208" s="103">
        <v>26</v>
      </c>
      <c r="Y208" s="104">
        <v>167</v>
      </c>
      <c r="Z208" s="1">
        <f t="shared" si="10"/>
        <v>18</v>
      </c>
      <c r="AA208" s="1">
        <f t="shared" si="11"/>
        <v>113630</v>
      </c>
    </row>
    <row r="209" spans="1:27" s="1" customFormat="1" ht="9.75" customHeight="1">
      <c r="A209" s="112" t="str">
        <f t="shared" si="9"/>
        <v>98 61387</v>
      </c>
      <c r="B209" s="97" t="s">
        <v>753</v>
      </c>
      <c r="C209" s="97" t="s">
        <v>49</v>
      </c>
      <c r="D209" s="97">
        <v>476</v>
      </c>
      <c r="E209" s="98" t="s">
        <v>178</v>
      </c>
      <c r="F209" s="99" t="s">
        <v>477</v>
      </c>
      <c r="G209" s="100" t="s">
        <v>58</v>
      </c>
      <c r="H209" s="100" t="s">
        <v>52</v>
      </c>
      <c r="I209" s="100"/>
      <c r="J209" s="100"/>
      <c r="K209" s="100"/>
      <c r="L209" s="100" t="s">
        <v>58</v>
      </c>
      <c r="M209" s="101" t="s">
        <v>304</v>
      </c>
      <c r="N209" s="102">
        <v>166</v>
      </c>
      <c r="O209" s="102">
        <v>37</v>
      </c>
      <c r="P209" s="101" t="s">
        <v>82</v>
      </c>
      <c r="Q209" s="103">
        <v>3641</v>
      </c>
      <c r="R209" s="103">
        <v>22</v>
      </c>
      <c r="S209" s="104">
        <v>165.5</v>
      </c>
      <c r="T209" s="103"/>
      <c r="U209" s="103"/>
      <c r="V209" s="104"/>
      <c r="W209" s="103">
        <v>3641</v>
      </c>
      <c r="X209" s="103">
        <v>22</v>
      </c>
      <c r="Y209" s="104">
        <v>165.5</v>
      </c>
      <c r="Z209" s="1">
        <f t="shared" si="10"/>
        <v>98</v>
      </c>
      <c r="AA209" s="1">
        <f t="shared" si="11"/>
        <v>61387</v>
      </c>
    </row>
    <row r="210" spans="1:27" s="1" customFormat="1" ht="9.75" customHeight="1">
      <c r="A210" s="112" t="str">
        <f t="shared" si="9"/>
        <v>2 64439</v>
      </c>
      <c r="B210" s="97" t="s">
        <v>753</v>
      </c>
      <c r="C210" s="97" t="s">
        <v>53</v>
      </c>
      <c r="D210" s="97">
        <v>1</v>
      </c>
      <c r="E210" s="98" t="s">
        <v>323</v>
      </c>
      <c r="F210" s="99" t="s">
        <v>654</v>
      </c>
      <c r="G210" s="100" t="s">
        <v>46</v>
      </c>
      <c r="H210" s="100" t="s">
        <v>52</v>
      </c>
      <c r="I210" s="100"/>
      <c r="J210" s="100"/>
      <c r="K210" s="100"/>
      <c r="L210" s="100" t="s">
        <v>58</v>
      </c>
      <c r="M210" s="101" t="s">
        <v>655</v>
      </c>
      <c r="N210" s="102">
        <v>189</v>
      </c>
      <c r="O210" s="102">
        <v>21</v>
      </c>
      <c r="P210" s="101" t="s">
        <v>69</v>
      </c>
      <c r="Q210" s="103"/>
      <c r="R210" s="103"/>
      <c r="S210" s="104"/>
      <c r="T210" s="103"/>
      <c r="U210" s="103"/>
      <c r="V210" s="104"/>
      <c r="W210" s="103"/>
      <c r="X210" s="103"/>
      <c r="Y210" s="104"/>
      <c r="Z210" s="1">
        <f t="shared" si="10"/>
        <v>2</v>
      </c>
      <c r="AA210" s="1">
        <f t="shared" si="11"/>
        <v>64439</v>
      </c>
    </row>
    <row r="211" spans="1:27" s="1" customFormat="1" ht="9.75" customHeight="1">
      <c r="A211" s="112" t="str">
        <f t="shared" si="9"/>
        <v>2 64274</v>
      </c>
      <c r="B211" s="97" t="s">
        <v>753</v>
      </c>
      <c r="C211" s="97" t="s">
        <v>45</v>
      </c>
      <c r="D211" s="97">
        <v>1</v>
      </c>
      <c r="E211" s="98" t="s">
        <v>323</v>
      </c>
      <c r="F211" s="99" t="s">
        <v>478</v>
      </c>
      <c r="G211" s="100" t="s">
        <v>46</v>
      </c>
      <c r="H211" s="100" t="s">
        <v>56</v>
      </c>
      <c r="I211" s="100"/>
      <c r="J211" s="100" t="s">
        <v>39</v>
      </c>
      <c r="K211" s="100"/>
      <c r="L211" s="100" t="s">
        <v>58</v>
      </c>
      <c r="M211" s="101" t="s">
        <v>125</v>
      </c>
      <c r="N211" s="102">
        <v>174</v>
      </c>
      <c r="O211" s="102">
        <v>32</v>
      </c>
      <c r="P211" s="101" t="s">
        <v>80</v>
      </c>
      <c r="Q211" s="103">
        <v>6092</v>
      </c>
      <c r="R211" s="103">
        <v>35</v>
      </c>
      <c r="S211" s="104">
        <v>174</v>
      </c>
      <c r="T211" s="103"/>
      <c r="U211" s="103"/>
      <c r="V211" s="104"/>
      <c r="W211" s="103">
        <v>6092</v>
      </c>
      <c r="X211" s="103">
        <v>35</v>
      </c>
      <c r="Y211" s="104">
        <v>174</v>
      </c>
      <c r="Z211" s="1">
        <f t="shared" si="10"/>
        <v>2</v>
      </c>
      <c r="AA211" s="1">
        <f t="shared" si="11"/>
        <v>64274</v>
      </c>
    </row>
    <row r="212" spans="1:27" s="1" customFormat="1" ht="9.75" customHeight="1">
      <c r="A212" s="112" t="str">
        <f t="shared" si="9"/>
        <v>18 114023</v>
      </c>
      <c r="B212" s="97" t="s">
        <v>753</v>
      </c>
      <c r="C212" s="97" t="s">
        <v>49</v>
      </c>
      <c r="D212" s="97">
        <v>235</v>
      </c>
      <c r="E212" s="98" t="s">
        <v>754</v>
      </c>
      <c r="F212" s="99" t="s">
        <v>840</v>
      </c>
      <c r="G212" s="100" t="s">
        <v>58</v>
      </c>
      <c r="H212" s="100" t="s">
        <v>47</v>
      </c>
      <c r="I212" s="100" t="s">
        <v>38</v>
      </c>
      <c r="J212" s="100"/>
      <c r="K212" s="100"/>
      <c r="L212" s="100" t="s">
        <v>58</v>
      </c>
      <c r="M212" s="101" t="s">
        <v>841</v>
      </c>
      <c r="N212" s="102">
        <v>135</v>
      </c>
      <c r="O212" s="102">
        <v>59</v>
      </c>
      <c r="P212" s="101" t="s">
        <v>51</v>
      </c>
      <c r="Q212" s="103"/>
      <c r="R212" s="103"/>
      <c r="S212" s="104"/>
      <c r="T212" s="103"/>
      <c r="U212" s="103"/>
      <c r="V212" s="104"/>
      <c r="W212" s="103"/>
      <c r="X212" s="103"/>
      <c r="Y212" s="104"/>
      <c r="Z212" s="1">
        <f t="shared" si="10"/>
        <v>18</v>
      </c>
      <c r="AA212" s="1">
        <f t="shared" si="11"/>
        <v>114023</v>
      </c>
    </row>
    <row r="213" spans="1:27" s="1" customFormat="1" ht="9.75" customHeight="1">
      <c r="A213" s="112" t="str">
        <f t="shared" si="9"/>
        <v>18 113809</v>
      </c>
      <c r="B213" s="97" t="s">
        <v>753</v>
      </c>
      <c r="C213" s="97" t="s">
        <v>49</v>
      </c>
      <c r="D213" s="97">
        <v>235</v>
      </c>
      <c r="E213" s="98" t="s">
        <v>754</v>
      </c>
      <c r="F213" s="99" t="s">
        <v>842</v>
      </c>
      <c r="G213" s="100" t="s">
        <v>58</v>
      </c>
      <c r="H213" s="100" t="s">
        <v>47</v>
      </c>
      <c r="I213" s="100" t="s">
        <v>38</v>
      </c>
      <c r="J213" s="100"/>
      <c r="K213" s="100"/>
      <c r="L213" s="100" t="s">
        <v>39</v>
      </c>
      <c r="M213" s="101" t="s">
        <v>843</v>
      </c>
      <c r="N213" s="102">
        <v>135</v>
      </c>
      <c r="O213" s="102">
        <v>59</v>
      </c>
      <c r="P213" s="101" t="s">
        <v>51</v>
      </c>
      <c r="Q213" s="103"/>
      <c r="R213" s="103"/>
      <c r="S213" s="104"/>
      <c r="T213" s="103"/>
      <c r="U213" s="103"/>
      <c r="V213" s="104"/>
      <c r="W213" s="103"/>
      <c r="X213" s="103"/>
      <c r="Y213" s="104"/>
      <c r="Z213" s="1">
        <f t="shared" si="10"/>
        <v>18</v>
      </c>
      <c r="AA213" s="1">
        <f t="shared" si="11"/>
        <v>113809</v>
      </c>
    </row>
    <row r="214" spans="1:27" s="1" customFormat="1" ht="9.75" customHeight="1">
      <c r="A214" s="112" t="str">
        <f t="shared" si="9"/>
        <v>94 73496</v>
      </c>
      <c r="B214" s="97" t="s">
        <v>753</v>
      </c>
      <c r="C214" s="97" t="s">
        <v>45</v>
      </c>
      <c r="D214" s="97">
        <v>621</v>
      </c>
      <c r="E214" s="98" t="s">
        <v>85</v>
      </c>
      <c r="F214" s="99" t="s">
        <v>479</v>
      </c>
      <c r="G214" s="100" t="s">
        <v>46</v>
      </c>
      <c r="H214" s="100" t="s">
        <v>56</v>
      </c>
      <c r="I214" s="100"/>
      <c r="J214" s="100"/>
      <c r="K214" s="100"/>
      <c r="L214" s="100" t="s">
        <v>39</v>
      </c>
      <c r="M214" s="101" t="s">
        <v>126</v>
      </c>
      <c r="N214" s="102">
        <v>158</v>
      </c>
      <c r="O214" s="102">
        <v>43</v>
      </c>
      <c r="P214" s="101" t="s">
        <v>616</v>
      </c>
      <c r="Q214" s="103">
        <v>7941</v>
      </c>
      <c r="R214" s="103">
        <v>50</v>
      </c>
      <c r="S214" s="104">
        <v>158.8</v>
      </c>
      <c r="T214" s="103"/>
      <c r="U214" s="103"/>
      <c r="V214" s="104"/>
      <c r="W214" s="103">
        <v>7941</v>
      </c>
      <c r="X214" s="103">
        <v>50</v>
      </c>
      <c r="Y214" s="104">
        <v>158.8</v>
      </c>
      <c r="Z214" s="1">
        <f t="shared" si="10"/>
        <v>94</v>
      </c>
      <c r="AA214" s="1">
        <f t="shared" si="11"/>
        <v>73496</v>
      </c>
    </row>
    <row r="215" spans="1:27" s="1" customFormat="1" ht="9.75" customHeight="1">
      <c r="A215" s="112" t="str">
        <f t="shared" si="9"/>
        <v>0 60201</v>
      </c>
      <c r="B215" s="97" t="s">
        <v>753</v>
      </c>
      <c r="C215" s="97" t="s">
        <v>49</v>
      </c>
      <c r="D215" s="97">
        <v>235</v>
      </c>
      <c r="E215" s="98" t="s">
        <v>361</v>
      </c>
      <c r="F215" s="99" t="s">
        <v>480</v>
      </c>
      <c r="G215" s="100" t="s">
        <v>58</v>
      </c>
      <c r="H215" s="100" t="s">
        <v>56</v>
      </c>
      <c r="I215" s="100"/>
      <c r="J215" s="100"/>
      <c r="K215" s="100"/>
      <c r="L215" s="100" t="s">
        <v>39</v>
      </c>
      <c r="M215" s="101" t="s">
        <v>127</v>
      </c>
      <c r="N215" s="102">
        <v>145</v>
      </c>
      <c r="O215" s="102">
        <v>52</v>
      </c>
      <c r="P215" s="101" t="s">
        <v>51</v>
      </c>
      <c r="Q215" s="103"/>
      <c r="R215" s="103"/>
      <c r="S215" s="104"/>
      <c r="T215" s="103">
        <v>2455</v>
      </c>
      <c r="U215" s="103">
        <v>18</v>
      </c>
      <c r="V215" s="104">
        <v>136.3</v>
      </c>
      <c r="W215" s="103">
        <v>2455</v>
      </c>
      <c r="X215" s="103">
        <v>18</v>
      </c>
      <c r="Y215" s="104">
        <v>136.3</v>
      </c>
      <c r="Z215" s="1">
        <f t="shared" si="10"/>
        <v>0</v>
      </c>
      <c r="AA215" s="1">
        <f t="shared" si="11"/>
        <v>60201</v>
      </c>
    </row>
    <row r="216" spans="1:27" s="1" customFormat="1" ht="9.75" customHeight="1">
      <c r="A216" s="112" t="str">
        <f t="shared" si="9"/>
        <v>2 63342</v>
      </c>
      <c r="B216" s="97" t="s">
        <v>753</v>
      </c>
      <c r="C216" s="97" t="s">
        <v>45</v>
      </c>
      <c r="D216" s="97">
        <v>621</v>
      </c>
      <c r="E216" s="98" t="s">
        <v>323</v>
      </c>
      <c r="F216" s="99" t="s">
        <v>481</v>
      </c>
      <c r="G216" s="100" t="s">
        <v>46</v>
      </c>
      <c r="H216" s="100" t="s">
        <v>56</v>
      </c>
      <c r="I216" s="100"/>
      <c r="J216" s="100"/>
      <c r="K216" s="100"/>
      <c r="L216" s="100" t="s">
        <v>58</v>
      </c>
      <c r="M216" s="101" t="s">
        <v>128</v>
      </c>
      <c r="N216" s="102">
        <v>173</v>
      </c>
      <c r="O216" s="102">
        <v>32</v>
      </c>
      <c r="P216" s="101" t="s">
        <v>616</v>
      </c>
      <c r="Q216" s="103">
        <v>9913</v>
      </c>
      <c r="R216" s="103">
        <v>57</v>
      </c>
      <c r="S216" s="104">
        <v>173.9</v>
      </c>
      <c r="T216" s="103"/>
      <c r="U216" s="103"/>
      <c r="V216" s="104"/>
      <c r="W216" s="103">
        <v>9913</v>
      </c>
      <c r="X216" s="103">
        <v>57</v>
      </c>
      <c r="Y216" s="104">
        <v>173.9</v>
      </c>
      <c r="Z216" s="1">
        <f t="shared" si="10"/>
        <v>2</v>
      </c>
      <c r="AA216" s="1">
        <f t="shared" si="11"/>
        <v>63342</v>
      </c>
    </row>
    <row r="217" spans="1:27" s="1" customFormat="1" ht="9.75" customHeight="1">
      <c r="A217" s="112" t="str">
        <f t="shared" si="9"/>
        <v>85 28259</v>
      </c>
      <c r="B217" s="97" t="s">
        <v>753</v>
      </c>
      <c r="C217" s="97" t="s">
        <v>49</v>
      </c>
      <c r="D217" s="97">
        <v>476</v>
      </c>
      <c r="E217" s="98" t="s">
        <v>92</v>
      </c>
      <c r="F217" s="99" t="s">
        <v>482</v>
      </c>
      <c r="G217" s="100" t="s">
        <v>46</v>
      </c>
      <c r="H217" s="100" t="s">
        <v>56</v>
      </c>
      <c r="I217" s="100"/>
      <c r="J217" s="100"/>
      <c r="K217" s="100"/>
      <c r="L217" s="100" t="s">
        <v>39</v>
      </c>
      <c r="M217" s="101" t="s">
        <v>129</v>
      </c>
      <c r="N217" s="102">
        <v>166</v>
      </c>
      <c r="O217" s="102">
        <v>37</v>
      </c>
      <c r="P217" s="101" t="s">
        <v>82</v>
      </c>
      <c r="Q217" s="103"/>
      <c r="R217" s="103"/>
      <c r="S217" s="104"/>
      <c r="T217" s="103">
        <v>3990</v>
      </c>
      <c r="U217" s="103">
        <v>24</v>
      </c>
      <c r="V217" s="104">
        <v>166.2</v>
      </c>
      <c r="W217" s="103">
        <v>3990</v>
      </c>
      <c r="X217" s="103">
        <v>24</v>
      </c>
      <c r="Y217" s="104">
        <v>166.2</v>
      </c>
      <c r="Z217" s="1">
        <f t="shared" si="10"/>
        <v>85</v>
      </c>
      <c r="AA217" s="1">
        <f t="shared" si="11"/>
        <v>28259</v>
      </c>
    </row>
    <row r="218" spans="1:27" s="1" customFormat="1" ht="9.75" customHeight="1">
      <c r="A218" s="112" t="str">
        <f t="shared" si="9"/>
        <v>17 112649</v>
      </c>
      <c r="B218" s="97" t="s">
        <v>753</v>
      </c>
      <c r="C218" s="97" t="s">
        <v>49</v>
      </c>
      <c r="D218" s="97">
        <v>235</v>
      </c>
      <c r="E218" s="98" t="s">
        <v>611</v>
      </c>
      <c r="F218" s="99" t="s">
        <v>656</v>
      </c>
      <c r="G218" s="100" t="s">
        <v>46</v>
      </c>
      <c r="H218" s="100" t="s">
        <v>47</v>
      </c>
      <c r="I218" s="100"/>
      <c r="J218" s="100"/>
      <c r="K218" s="100"/>
      <c r="L218" s="100" t="s">
        <v>39</v>
      </c>
      <c r="M218" s="101" t="s">
        <v>657</v>
      </c>
      <c r="N218" s="102">
        <v>132</v>
      </c>
      <c r="O218" s="102">
        <v>61</v>
      </c>
      <c r="P218" s="101" t="s">
        <v>51</v>
      </c>
      <c r="Q218" s="103">
        <v>1309</v>
      </c>
      <c r="R218" s="103">
        <v>9</v>
      </c>
      <c r="S218" s="104">
        <v>145.4</v>
      </c>
      <c r="T218" s="103">
        <v>3064</v>
      </c>
      <c r="U218" s="103">
        <v>24</v>
      </c>
      <c r="V218" s="104">
        <v>127.6</v>
      </c>
      <c r="W218" s="103">
        <v>4373</v>
      </c>
      <c r="X218" s="103">
        <v>33</v>
      </c>
      <c r="Y218" s="104">
        <v>132.5</v>
      </c>
      <c r="Z218" s="1">
        <f t="shared" si="10"/>
        <v>17</v>
      </c>
      <c r="AA218" s="1">
        <f t="shared" si="11"/>
        <v>112649</v>
      </c>
    </row>
    <row r="219" spans="1:27" s="1" customFormat="1" ht="9.75" customHeight="1">
      <c r="A219" s="112" t="str">
        <f t="shared" si="9"/>
        <v>18 113901</v>
      </c>
      <c r="B219" s="97" t="s">
        <v>753</v>
      </c>
      <c r="C219" s="97" t="s">
        <v>49</v>
      </c>
      <c r="D219" s="97">
        <v>475</v>
      </c>
      <c r="E219" s="98" t="s">
        <v>754</v>
      </c>
      <c r="F219" s="99" t="s">
        <v>844</v>
      </c>
      <c r="G219" s="100" t="s">
        <v>46</v>
      </c>
      <c r="H219" s="100" t="s">
        <v>75</v>
      </c>
      <c r="I219" s="100" t="s">
        <v>38</v>
      </c>
      <c r="J219" s="100"/>
      <c r="K219" s="100"/>
      <c r="L219" s="100" t="s">
        <v>58</v>
      </c>
      <c r="M219" s="101" t="s">
        <v>845</v>
      </c>
      <c r="N219" s="102">
        <v>150</v>
      </c>
      <c r="O219" s="102">
        <v>49</v>
      </c>
      <c r="P219" s="101" t="s">
        <v>65</v>
      </c>
      <c r="Q219" s="103"/>
      <c r="R219" s="103"/>
      <c r="S219" s="104"/>
      <c r="T219" s="103"/>
      <c r="U219" s="103"/>
      <c r="V219" s="104"/>
      <c r="W219" s="103"/>
      <c r="X219" s="103"/>
      <c r="Y219" s="104"/>
      <c r="Z219" s="1">
        <f t="shared" si="10"/>
        <v>18</v>
      </c>
      <c r="AA219" s="1">
        <f t="shared" si="11"/>
        <v>113901</v>
      </c>
    </row>
    <row r="220" spans="1:27" s="1" customFormat="1" ht="9.75" customHeight="1">
      <c r="A220" s="112" t="str">
        <f t="shared" si="9"/>
        <v>18 113224</v>
      </c>
      <c r="B220" s="97" t="s">
        <v>753</v>
      </c>
      <c r="C220" s="97" t="s">
        <v>53</v>
      </c>
      <c r="D220" s="97">
        <v>3</v>
      </c>
      <c r="E220" s="98" t="s">
        <v>754</v>
      </c>
      <c r="F220" s="99" t="s">
        <v>846</v>
      </c>
      <c r="G220" s="100" t="s">
        <v>46</v>
      </c>
      <c r="H220" s="100" t="s">
        <v>47</v>
      </c>
      <c r="I220" s="100" t="s">
        <v>38</v>
      </c>
      <c r="J220" s="100"/>
      <c r="K220" s="100"/>
      <c r="L220" s="100" t="s">
        <v>58</v>
      </c>
      <c r="M220" s="101" t="s">
        <v>847</v>
      </c>
      <c r="N220" s="102">
        <v>147</v>
      </c>
      <c r="O220" s="102">
        <v>51</v>
      </c>
      <c r="P220" s="101" t="s">
        <v>61</v>
      </c>
      <c r="Q220" s="103">
        <v>1203</v>
      </c>
      <c r="R220" s="103">
        <v>9</v>
      </c>
      <c r="S220" s="104">
        <v>133.6</v>
      </c>
      <c r="T220" s="103">
        <v>3083</v>
      </c>
      <c r="U220" s="103">
        <v>20</v>
      </c>
      <c r="V220" s="104">
        <v>154.1</v>
      </c>
      <c r="W220" s="103">
        <v>4286</v>
      </c>
      <c r="X220" s="103">
        <v>29</v>
      </c>
      <c r="Y220" s="104">
        <v>147.7</v>
      </c>
      <c r="Z220" s="1">
        <f t="shared" si="10"/>
        <v>18</v>
      </c>
      <c r="AA220" s="1">
        <f t="shared" si="11"/>
        <v>113224</v>
      </c>
    </row>
    <row r="221" spans="1:27" s="1" customFormat="1" ht="9.75" customHeight="1">
      <c r="A221" s="112" t="str">
        <f t="shared" si="9"/>
        <v>10 99574</v>
      </c>
      <c r="B221" s="97" t="s">
        <v>753</v>
      </c>
      <c r="C221" s="97" t="s">
        <v>53</v>
      </c>
      <c r="D221" s="97">
        <v>2</v>
      </c>
      <c r="E221" s="98" t="s">
        <v>86</v>
      </c>
      <c r="F221" s="99" t="s">
        <v>848</v>
      </c>
      <c r="G221" s="100" t="s">
        <v>46</v>
      </c>
      <c r="H221" s="100" t="s">
        <v>756</v>
      </c>
      <c r="I221" s="100"/>
      <c r="J221" s="100"/>
      <c r="K221" s="100"/>
      <c r="L221" s="100" t="s">
        <v>58</v>
      </c>
      <c r="M221" s="101" t="s">
        <v>849</v>
      </c>
      <c r="N221" s="102">
        <v>160</v>
      </c>
      <c r="O221" s="102">
        <v>42</v>
      </c>
      <c r="P221" s="101" t="s">
        <v>54</v>
      </c>
      <c r="Q221" s="103">
        <v>6251</v>
      </c>
      <c r="R221" s="103">
        <v>39</v>
      </c>
      <c r="S221" s="104">
        <v>160.2</v>
      </c>
      <c r="T221" s="103"/>
      <c r="U221" s="103"/>
      <c r="V221" s="104"/>
      <c r="W221" s="103">
        <v>6251</v>
      </c>
      <c r="X221" s="103">
        <v>39</v>
      </c>
      <c r="Y221" s="104">
        <v>160.2</v>
      </c>
      <c r="Z221" s="1">
        <f t="shared" si="10"/>
        <v>10</v>
      </c>
      <c r="AA221" s="1">
        <f t="shared" si="11"/>
        <v>99574</v>
      </c>
    </row>
    <row r="222" spans="1:27" s="1" customFormat="1" ht="9.75" customHeight="1">
      <c r="A222" s="112" t="str">
        <f t="shared" si="9"/>
        <v>11 101848</v>
      </c>
      <c r="B222" s="97" t="s">
        <v>753</v>
      </c>
      <c r="C222" s="97" t="s">
        <v>49</v>
      </c>
      <c r="D222" s="97">
        <v>235</v>
      </c>
      <c r="E222" s="98" t="s">
        <v>78</v>
      </c>
      <c r="F222" s="99" t="s">
        <v>850</v>
      </c>
      <c r="G222" s="100" t="s">
        <v>46</v>
      </c>
      <c r="H222" s="100" t="s">
        <v>47</v>
      </c>
      <c r="I222" s="100"/>
      <c r="J222" s="100"/>
      <c r="K222" s="100"/>
      <c r="L222" s="100" t="s">
        <v>58</v>
      </c>
      <c r="M222" s="101" t="s">
        <v>851</v>
      </c>
      <c r="N222" s="102">
        <v>189</v>
      </c>
      <c r="O222" s="102">
        <v>21</v>
      </c>
      <c r="P222" s="101" t="s">
        <v>51</v>
      </c>
      <c r="Q222" s="103"/>
      <c r="R222" s="103"/>
      <c r="S222" s="104"/>
      <c r="T222" s="103"/>
      <c r="U222" s="103"/>
      <c r="V222" s="104"/>
      <c r="W222" s="103"/>
      <c r="X222" s="103"/>
      <c r="Y222" s="104"/>
      <c r="Z222" s="1">
        <f t="shared" si="10"/>
        <v>11</v>
      </c>
      <c r="AA222" s="1">
        <f t="shared" si="11"/>
        <v>101848</v>
      </c>
    </row>
    <row r="223" spans="1:27" s="1" customFormat="1" ht="9.75" customHeight="1">
      <c r="A223" s="112" t="str">
        <f t="shared" si="9"/>
        <v>12 103186</v>
      </c>
      <c r="B223" s="97" t="s">
        <v>753</v>
      </c>
      <c r="C223" s="97" t="s">
        <v>45</v>
      </c>
      <c r="D223" s="97">
        <v>1</v>
      </c>
      <c r="E223" s="98" t="s">
        <v>95</v>
      </c>
      <c r="F223" s="99" t="s">
        <v>483</v>
      </c>
      <c r="G223" s="100" t="s">
        <v>46</v>
      </c>
      <c r="H223" s="100" t="s">
        <v>63</v>
      </c>
      <c r="I223" s="100"/>
      <c r="J223" s="100"/>
      <c r="K223" s="100"/>
      <c r="L223" s="100" t="s">
        <v>58</v>
      </c>
      <c r="M223" s="101" t="s">
        <v>261</v>
      </c>
      <c r="N223" s="102">
        <v>142</v>
      </c>
      <c r="O223" s="102">
        <v>54</v>
      </c>
      <c r="P223" s="101" t="s">
        <v>80</v>
      </c>
      <c r="Q223" s="103">
        <v>6267</v>
      </c>
      <c r="R223" s="103">
        <v>44</v>
      </c>
      <c r="S223" s="104">
        <v>142.4</v>
      </c>
      <c r="T223" s="103"/>
      <c r="U223" s="103"/>
      <c r="V223" s="104"/>
      <c r="W223" s="103">
        <v>6267</v>
      </c>
      <c r="X223" s="103">
        <v>44</v>
      </c>
      <c r="Y223" s="104">
        <v>142.4</v>
      </c>
      <c r="Z223" s="1">
        <f t="shared" si="10"/>
        <v>12</v>
      </c>
      <c r="AA223" s="1">
        <f t="shared" si="11"/>
        <v>103186</v>
      </c>
    </row>
    <row r="224" spans="1:27" s="1" customFormat="1" ht="9.75" customHeight="1">
      <c r="A224" s="112" t="str">
        <f t="shared" si="9"/>
        <v>18 114473</v>
      </c>
      <c r="B224" s="97" t="s">
        <v>753</v>
      </c>
      <c r="C224" s="97" t="s">
        <v>49</v>
      </c>
      <c r="D224" s="97">
        <v>476</v>
      </c>
      <c r="E224" s="98" t="s">
        <v>754</v>
      </c>
      <c r="F224" s="99" t="s">
        <v>852</v>
      </c>
      <c r="G224" s="100" t="s">
        <v>58</v>
      </c>
      <c r="H224" s="100" t="s">
        <v>47</v>
      </c>
      <c r="I224" s="100" t="s">
        <v>38</v>
      </c>
      <c r="J224" s="100"/>
      <c r="K224" s="100"/>
      <c r="L224" s="100" t="s">
        <v>58</v>
      </c>
      <c r="M224" s="101" t="s">
        <v>853</v>
      </c>
      <c r="N224" s="102">
        <v>123</v>
      </c>
      <c r="O224" s="102">
        <v>67</v>
      </c>
      <c r="P224" s="101" t="s">
        <v>82</v>
      </c>
      <c r="Q224" s="103">
        <v>2566</v>
      </c>
      <c r="R224" s="103">
        <v>21</v>
      </c>
      <c r="S224" s="104">
        <v>122.1</v>
      </c>
      <c r="T224" s="103"/>
      <c r="U224" s="103"/>
      <c r="V224" s="104"/>
      <c r="W224" s="103">
        <v>2566</v>
      </c>
      <c r="X224" s="103">
        <v>21</v>
      </c>
      <c r="Y224" s="104">
        <v>122.1</v>
      </c>
      <c r="Z224" s="1">
        <f t="shared" si="10"/>
        <v>18</v>
      </c>
      <c r="AA224" s="1">
        <f t="shared" si="11"/>
        <v>114473</v>
      </c>
    </row>
    <row r="225" spans="1:27" s="1" customFormat="1" ht="9.75" customHeight="1">
      <c r="A225" s="112" t="str">
        <f t="shared" si="9"/>
        <v>15 108300</v>
      </c>
      <c r="B225" s="97" t="s">
        <v>753</v>
      </c>
      <c r="C225" s="97" t="s">
        <v>53</v>
      </c>
      <c r="D225" s="97">
        <v>2</v>
      </c>
      <c r="E225" s="98" t="s">
        <v>55</v>
      </c>
      <c r="F225" s="99" t="s">
        <v>484</v>
      </c>
      <c r="G225" s="100" t="s">
        <v>46</v>
      </c>
      <c r="H225" s="100" t="s">
        <v>63</v>
      </c>
      <c r="I225" s="100"/>
      <c r="J225" s="100"/>
      <c r="K225" s="100"/>
      <c r="L225" s="100" t="s">
        <v>58</v>
      </c>
      <c r="M225" s="101" t="s">
        <v>485</v>
      </c>
      <c r="N225" s="102">
        <v>164</v>
      </c>
      <c r="O225" s="102">
        <v>39</v>
      </c>
      <c r="P225" s="101" t="s">
        <v>54</v>
      </c>
      <c r="Q225" s="103">
        <v>1668</v>
      </c>
      <c r="R225" s="103">
        <v>12</v>
      </c>
      <c r="S225" s="104">
        <v>139</v>
      </c>
      <c r="T225" s="103"/>
      <c r="U225" s="103"/>
      <c r="V225" s="104"/>
      <c r="W225" s="103">
        <v>1668</v>
      </c>
      <c r="X225" s="103">
        <v>12</v>
      </c>
      <c r="Y225" s="104">
        <v>139</v>
      </c>
      <c r="Z225" s="1">
        <f t="shared" si="10"/>
        <v>15</v>
      </c>
      <c r="AA225" s="1">
        <f t="shared" si="11"/>
        <v>108300</v>
      </c>
    </row>
    <row r="226" spans="1:27" s="1" customFormat="1" ht="9.75" customHeight="1">
      <c r="A226" s="112" t="str">
        <f t="shared" si="9"/>
        <v>10 99576</v>
      </c>
      <c r="B226" s="97" t="s">
        <v>753</v>
      </c>
      <c r="C226" s="97" t="s">
        <v>53</v>
      </c>
      <c r="D226" s="97">
        <v>2</v>
      </c>
      <c r="E226" s="98" t="s">
        <v>86</v>
      </c>
      <c r="F226" s="99" t="s">
        <v>486</v>
      </c>
      <c r="G226" s="100" t="s">
        <v>46</v>
      </c>
      <c r="H226" s="100" t="s">
        <v>47</v>
      </c>
      <c r="I226" s="100"/>
      <c r="J226" s="100"/>
      <c r="K226" s="100"/>
      <c r="L226" s="100" t="s">
        <v>58</v>
      </c>
      <c r="M226" s="101" t="s">
        <v>198</v>
      </c>
      <c r="N226" s="102">
        <v>180</v>
      </c>
      <c r="O226" s="102">
        <v>28</v>
      </c>
      <c r="P226" s="101" t="s">
        <v>54</v>
      </c>
      <c r="Q226" s="103">
        <v>9771</v>
      </c>
      <c r="R226" s="103">
        <v>54</v>
      </c>
      <c r="S226" s="104">
        <v>180.9</v>
      </c>
      <c r="T226" s="103"/>
      <c r="U226" s="103"/>
      <c r="V226" s="104"/>
      <c r="W226" s="103">
        <v>9771</v>
      </c>
      <c r="X226" s="103">
        <v>54</v>
      </c>
      <c r="Y226" s="104">
        <v>180.9</v>
      </c>
      <c r="Z226" s="1">
        <f t="shared" si="10"/>
        <v>10</v>
      </c>
      <c r="AA226" s="1">
        <f t="shared" si="11"/>
        <v>99576</v>
      </c>
    </row>
    <row r="227" spans="1:27" s="1" customFormat="1" ht="9.75" customHeight="1">
      <c r="A227" s="112" t="str">
        <f t="shared" si="9"/>
        <v>17 111362</v>
      </c>
      <c r="B227" s="97" t="s">
        <v>753</v>
      </c>
      <c r="C227" s="97" t="s">
        <v>49</v>
      </c>
      <c r="D227" s="97">
        <v>4</v>
      </c>
      <c r="E227" s="98" t="s">
        <v>611</v>
      </c>
      <c r="F227" s="99" t="s">
        <v>658</v>
      </c>
      <c r="G227" s="100" t="s">
        <v>46</v>
      </c>
      <c r="H227" s="100" t="s">
        <v>47</v>
      </c>
      <c r="I227" s="100"/>
      <c r="J227" s="100"/>
      <c r="K227" s="100"/>
      <c r="L227" s="100" t="s">
        <v>58</v>
      </c>
      <c r="M227" s="101" t="s">
        <v>659</v>
      </c>
      <c r="N227" s="102">
        <v>157</v>
      </c>
      <c r="O227" s="102">
        <v>44</v>
      </c>
      <c r="P227" s="101" t="s">
        <v>228</v>
      </c>
      <c r="Q227" s="103">
        <v>1513</v>
      </c>
      <c r="R227" s="103">
        <v>12</v>
      </c>
      <c r="S227" s="104">
        <v>126</v>
      </c>
      <c r="T227" s="103"/>
      <c r="U227" s="103"/>
      <c r="V227" s="104"/>
      <c r="W227" s="103">
        <v>1513</v>
      </c>
      <c r="X227" s="103">
        <v>12</v>
      </c>
      <c r="Y227" s="104">
        <v>126</v>
      </c>
      <c r="Z227" s="1">
        <f t="shared" si="10"/>
        <v>17</v>
      </c>
      <c r="AA227" s="1">
        <f t="shared" si="11"/>
        <v>111362</v>
      </c>
    </row>
    <row r="228" spans="1:27" s="1" customFormat="1" ht="9.75" customHeight="1">
      <c r="A228" s="112" t="str">
        <f t="shared" si="9"/>
        <v>12 103039</v>
      </c>
      <c r="B228" s="97" t="s">
        <v>753</v>
      </c>
      <c r="C228" s="97" t="s">
        <v>49</v>
      </c>
      <c r="D228" s="97">
        <v>4</v>
      </c>
      <c r="E228" s="98" t="s">
        <v>95</v>
      </c>
      <c r="F228" s="99" t="s">
        <v>487</v>
      </c>
      <c r="G228" s="100" t="s">
        <v>46</v>
      </c>
      <c r="H228" s="100" t="s">
        <v>75</v>
      </c>
      <c r="I228" s="100"/>
      <c r="J228" s="100"/>
      <c r="K228" s="100"/>
      <c r="L228" s="100" t="s">
        <v>58</v>
      </c>
      <c r="M228" s="101" t="s">
        <v>262</v>
      </c>
      <c r="N228" s="102">
        <v>168</v>
      </c>
      <c r="O228" s="102">
        <v>36</v>
      </c>
      <c r="P228" s="101" t="s">
        <v>228</v>
      </c>
      <c r="Q228" s="103">
        <v>22739</v>
      </c>
      <c r="R228" s="103">
        <v>135</v>
      </c>
      <c r="S228" s="104">
        <v>168.4</v>
      </c>
      <c r="T228" s="103"/>
      <c r="U228" s="103"/>
      <c r="V228" s="104"/>
      <c r="W228" s="103">
        <v>22739</v>
      </c>
      <c r="X228" s="103">
        <v>135</v>
      </c>
      <c r="Y228" s="104">
        <v>168.4</v>
      </c>
      <c r="Z228" s="1">
        <f t="shared" si="10"/>
        <v>12</v>
      </c>
      <c r="AA228" s="1">
        <f t="shared" si="11"/>
        <v>103039</v>
      </c>
    </row>
    <row r="229" spans="1:27" s="1" customFormat="1" ht="9.75" customHeight="1">
      <c r="A229" s="112" t="str">
        <f t="shared" si="9"/>
        <v>12 104443</v>
      </c>
      <c r="B229" s="97" t="s">
        <v>753</v>
      </c>
      <c r="C229" s="97" t="s">
        <v>49</v>
      </c>
      <c r="D229" s="97">
        <v>4</v>
      </c>
      <c r="E229" s="98" t="s">
        <v>95</v>
      </c>
      <c r="F229" s="99" t="s">
        <v>488</v>
      </c>
      <c r="G229" s="100" t="s">
        <v>58</v>
      </c>
      <c r="H229" s="100" t="s">
        <v>47</v>
      </c>
      <c r="I229" s="100"/>
      <c r="J229" s="100"/>
      <c r="K229" s="100"/>
      <c r="L229" s="100" t="s">
        <v>58</v>
      </c>
      <c r="M229" s="101" t="s">
        <v>263</v>
      </c>
      <c r="N229" s="102">
        <v>151</v>
      </c>
      <c r="O229" s="102">
        <v>48</v>
      </c>
      <c r="P229" s="101" t="s">
        <v>228</v>
      </c>
      <c r="Q229" s="103">
        <v>13301</v>
      </c>
      <c r="R229" s="103">
        <v>88</v>
      </c>
      <c r="S229" s="104">
        <v>151.1</v>
      </c>
      <c r="T229" s="103"/>
      <c r="U229" s="103"/>
      <c r="V229" s="104"/>
      <c r="W229" s="103">
        <v>13301</v>
      </c>
      <c r="X229" s="103">
        <v>88</v>
      </c>
      <c r="Y229" s="104">
        <v>151.1</v>
      </c>
      <c r="Z229" s="1">
        <f t="shared" si="10"/>
        <v>12</v>
      </c>
      <c r="AA229" s="1">
        <f t="shared" si="11"/>
        <v>104443</v>
      </c>
    </row>
    <row r="230" spans="1:27" s="1" customFormat="1" ht="9.75" customHeight="1">
      <c r="A230" s="112" t="str">
        <f t="shared" si="9"/>
        <v>12 103040</v>
      </c>
      <c r="B230" s="97" t="s">
        <v>753</v>
      </c>
      <c r="C230" s="97" t="s">
        <v>49</v>
      </c>
      <c r="D230" s="97">
        <v>4</v>
      </c>
      <c r="E230" s="98" t="s">
        <v>95</v>
      </c>
      <c r="F230" s="99" t="s">
        <v>489</v>
      </c>
      <c r="G230" s="100" t="s">
        <v>46</v>
      </c>
      <c r="H230" s="100" t="s">
        <v>756</v>
      </c>
      <c r="I230" s="100"/>
      <c r="J230" s="100"/>
      <c r="K230" s="100"/>
      <c r="L230" s="100" t="s">
        <v>58</v>
      </c>
      <c r="M230" s="101" t="s">
        <v>264</v>
      </c>
      <c r="N230" s="102">
        <v>177</v>
      </c>
      <c r="O230" s="102">
        <v>30</v>
      </c>
      <c r="P230" s="101" t="s">
        <v>228</v>
      </c>
      <c r="Q230" s="103">
        <v>13667</v>
      </c>
      <c r="R230" s="103">
        <v>77</v>
      </c>
      <c r="S230" s="104">
        <v>177.4</v>
      </c>
      <c r="T230" s="103"/>
      <c r="U230" s="103"/>
      <c r="V230" s="104"/>
      <c r="W230" s="103">
        <v>13667</v>
      </c>
      <c r="X230" s="103">
        <v>77</v>
      </c>
      <c r="Y230" s="104">
        <v>177.4</v>
      </c>
      <c r="Z230" s="1">
        <f t="shared" si="10"/>
        <v>12</v>
      </c>
      <c r="AA230" s="1">
        <f t="shared" si="11"/>
        <v>103040</v>
      </c>
    </row>
    <row r="231" spans="1:27" s="1" customFormat="1" ht="9.75" customHeight="1">
      <c r="A231" s="112" t="str">
        <f t="shared" si="9"/>
        <v>13 105373</v>
      </c>
      <c r="B231" s="97" t="s">
        <v>753</v>
      </c>
      <c r="C231" s="97" t="s">
        <v>45</v>
      </c>
      <c r="D231" s="97">
        <v>621</v>
      </c>
      <c r="E231" s="98" t="s">
        <v>226</v>
      </c>
      <c r="F231" s="99" t="s">
        <v>490</v>
      </c>
      <c r="G231" s="100" t="s">
        <v>58</v>
      </c>
      <c r="H231" s="100" t="s">
        <v>56</v>
      </c>
      <c r="I231" s="100"/>
      <c r="J231" s="100"/>
      <c r="K231" s="100"/>
      <c r="L231" s="100" t="s">
        <v>58</v>
      </c>
      <c r="M231" s="101" t="s">
        <v>265</v>
      </c>
      <c r="N231" s="102">
        <v>145</v>
      </c>
      <c r="O231" s="102">
        <v>52</v>
      </c>
      <c r="P231" s="101" t="s">
        <v>616</v>
      </c>
      <c r="Q231" s="103">
        <v>17372</v>
      </c>
      <c r="R231" s="103">
        <v>119</v>
      </c>
      <c r="S231" s="104">
        <v>145.9</v>
      </c>
      <c r="T231" s="103"/>
      <c r="U231" s="103"/>
      <c r="V231" s="104"/>
      <c r="W231" s="103">
        <v>17372</v>
      </c>
      <c r="X231" s="103">
        <v>119</v>
      </c>
      <c r="Y231" s="104">
        <v>145.9</v>
      </c>
      <c r="Z231" s="1">
        <f t="shared" si="10"/>
        <v>13</v>
      </c>
      <c r="AA231" s="1">
        <f t="shared" si="11"/>
        <v>105373</v>
      </c>
    </row>
    <row r="232" spans="1:27" s="1" customFormat="1" ht="9.75" customHeight="1">
      <c r="A232" s="112" t="str">
        <f t="shared" si="9"/>
        <v>88 56804</v>
      </c>
      <c r="B232" s="97" t="s">
        <v>753</v>
      </c>
      <c r="C232" s="97" t="s">
        <v>49</v>
      </c>
      <c r="D232" s="97">
        <v>235</v>
      </c>
      <c r="E232" s="98" t="s">
        <v>180</v>
      </c>
      <c r="F232" s="99" t="s">
        <v>491</v>
      </c>
      <c r="G232" s="100" t="s">
        <v>46</v>
      </c>
      <c r="H232" s="100" t="s">
        <v>56</v>
      </c>
      <c r="I232" s="100"/>
      <c r="J232" s="100"/>
      <c r="K232" s="100"/>
      <c r="L232" s="100" t="s">
        <v>58</v>
      </c>
      <c r="M232" s="101" t="s">
        <v>130</v>
      </c>
      <c r="N232" s="102">
        <v>173</v>
      </c>
      <c r="O232" s="102">
        <v>32</v>
      </c>
      <c r="P232" s="101" t="s">
        <v>51</v>
      </c>
      <c r="Q232" s="103">
        <v>10388</v>
      </c>
      <c r="R232" s="103">
        <v>60</v>
      </c>
      <c r="S232" s="104">
        <v>173.1</v>
      </c>
      <c r="T232" s="103"/>
      <c r="U232" s="103"/>
      <c r="V232" s="104"/>
      <c r="W232" s="103">
        <v>10388</v>
      </c>
      <c r="X232" s="103">
        <v>60</v>
      </c>
      <c r="Y232" s="104">
        <v>173.1</v>
      </c>
      <c r="Z232" s="1">
        <f t="shared" si="10"/>
        <v>88</v>
      </c>
      <c r="AA232" s="1">
        <f t="shared" si="11"/>
        <v>56804</v>
      </c>
    </row>
    <row r="233" spans="1:27" s="1" customFormat="1" ht="9.75" customHeight="1">
      <c r="A233" s="112" t="str">
        <f t="shared" si="9"/>
        <v>5 88415</v>
      </c>
      <c r="B233" s="97" t="s">
        <v>753</v>
      </c>
      <c r="C233" s="97" t="s">
        <v>49</v>
      </c>
      <c r="D233" s="97">
        <v>235</v>
      </c>
      <c r="E233" s="98" t="s">
        <v>307</v>
      </c>
      <c r="F233" s="99" t="s">
        <v>854</v>
      </c>
      <c r="G233" s="100" t="s">
        <v>46</v>
      </c>
      <c r="H233" s="100" t="s">
        <v>47</v>
      </c>
      <c r="I233" s="100"/>
      <c r="J233" s="100"/>
      <c r="K233" s="100"/>
      <c r="L233" s="100" t="s">
        <v>39</v>
      </c>
      <c r="M233" s="101" t="s">
        <v>855</v>
      </c>
      <c r="N233" s="102">
        <v>189</v>
      </c>
      <c r="O233" s="102">
        <v>21</v>
      </c>
      <c r="P233" s="101" t="s">
        <v>51</v>
      </c>
      <c r="Q233" s="103"/>
      <c r="R233" s="103"/>
      <c r="S233" s="104"/>
      <c r="T233" s="103"/>
      <c r="U233" s="103"/>
      <c r="V233" s="104"/>
      <c r="W233" s="103"/>
      <c r="X233" s="103"/>
      <c r="Y233" s="104"/>
      <c r="Z233" s="1">
        <f t="shared" si="10"/>
        <v>5</v>
      </c>
      <c r="AA233" s="1">
        <f t="shared" si="11"/>
        <v>88415</v>
      </c>
    </row>
    <row r="234" spans="1:27" s="1" customFormat="1" ht="9.75" customHeight="1">
      <c r="A234" s="112" t="str">
        <f t="shared" si="9"/>
        <v>17 111904</v>
      </c>
      <c r="B234" s="97" t="s">
        <v>753</v>
      </c>
      <c r="C234" s="97" t="s">
        <v>49</v>
      </c>
      <c r="D234" s="97">
        <v>475</v>
      </c>
      <c r="E234" s="98" t="s">
        <v>611</v>
      </c>
      <c r="F234" s="99" t="s">
        <v>660</v>
      </c>
      <c r="G234" s="100" t="s">
        <v>58</v>
      </c>
      <c r="H234" s="100" t="s">
        <v>64</v>
      </c>
      <c r="I234" s="100"/>
      <c r="J234" s="100"/>
      <c r="K234" s="100"/>
      <c r="L234" s="100" t="s">
        <v>58</v>
      </c>
      <c r="M234" s="101" t="s">
        <v>661</v>
      </c>
      <c r="N234" s="102">
        <v>80</v>
      </c>
      <c r="O234" s="102">
        <v>80</v>
      </c>
      <c r="P234" s="101" t="s">
        <v>65</v>
      </c>
      <c r="Q234" s="103">
        <v>2894</v>
      </c>
      <c r="R234" s="103">
        <v>36</v>
      </c>
      <c r="S234" s="104">
        <v>80.3</v>
      </c>
      <c r="T234" s="103"/>
      <c r="U234" s="103"/>
      <c r="V234" s="104"/>
      <c r="W234" s="103">
        <v>2894</v>
      </c>
      <c r="X234" s="103">
        <v>36</v>
      </c>
      <c r="Y234" s="104">
        <v>80.3</v>
      </c>
      <c r="Z234" s="1">
        <f t="shared" si="10"/>
        <v>17</v>
      </c>
      <c r="AA234" s="1">
        <f t="shared" si="11"/>
        <v>111904</v>
      </c>
    </row>
    <row r="235" spans="1:27" s="1" customFormat="1" ht="9.75" customHeight="1">
      <c r="A235" s="112" t="str">
        <f t="shared" si="9"/>
        <v>17 112640</v>
      </c>
      <c r="B235" s="97" t="s">
        <v>753</v>
      </c>
      <c r="C235" s="97" t="s">
        <v>53</v>
      </c>
      <c r="D235" s="97">
        <v>1</v>
      </c>
      <c r="E235" s="98" t="s">
        <v>611</v>
      </c>
      <c r="F235" s="99" t="s">
        <v>662</v>
      </c>
      <c r="G235" s="100" t="s">
        <v>46</v>
      </c>
      <c r="H235" s="100" t="s">
        <v>756</v>
      </c>
      <c r="I235" s="100"/>
      <c r="J235" s="100"/>
      <c r="K235" s="100"/>
      <c r="L235" s="100" t="s">
        <v>58</v>
      </c>
      <c r="M235" s="101" t="s">
        <v>663</v>
      </c>
      <c r="N235" s="102">
        <v>168</v>
      </c>
      <c r="O235" s="102">
        <v>36</v>
      </c>
      <c r="P235" s="101" t="s">
        <v>69</v>
      </c>
      <c r="Q235" s="103">
        <v>1407</v>
      </c>
      <c r="R235" s="103">
        <v>10</v>
      </c>
      <c r="S235" s="104">
        <v>140.7</v>
      </c>
      <c r="T235" s="103"/>
      <c r="U235" s="103"/>
      <c r="V235" s="104"/>
      <c r="W235" s="103">
        <v>1407</v>
      </c>
      <c r="X235" s="103">
        <v>10</v>
      </c>
      <c r="Y235" s="104">
        <v>140.7</v>
      </c>
      <c r="Z235" s="1">
        <f t="shared" si="10"/>
        <v>17</v>
      </c>
      <c r="AA235" s="1">
        <f t="shared" si="11"/>
        <v>112640</v>
      </c>
    </row>
    <row r="236" spans="1:27" s="1" customFormat="1" ht="9.75" customHeight="1">
      <c r="A236" s="112" t="str">
        <f t="shared" si="9"/>
        <v>14 106921</v>
      </c>
      <c r="B236" s="97" t="s">
        <v>753</v>
      </c>
      <c r="C236" s="97" t="s">
        <v>53</v>
      </c>
      <c r="D236" s="97">
        <v>3</v>
      </c>
      <c r="E236" s="98" t="s">
        <v>45</v>
      </c>
      <c r="F236" s="99" t="s">
        <v>492</v>
      </c>
      <c r="G236" s="100" t="s">
        <v>46</v>
      </c>
      <c r="H236" s="100" t="s">
        <v>52</v>
      </c>
      <c r="I236" s="100"/>
      <c r="J236" s="100"/>
      <c r="K236" s="100"/>
      <c r="L236" s="100" t="s">
        <v>58</v>
      </c>
      <c r="M236" s="101" t="s">
        <v>305</v>
      </c>
      <c r="N236" s="102">
        <v>156</v>
      </c>
      <c r="O236" s="102">
        <v>44</v>
      </c>
      <c r="P236" s="101" t="s">
        <v>61</v>
      </c>
      <c r="Q236" s="103">
        <v>1368</v>
      </c>
      <c r="R236" s="103">
        <v>9</v>
      </c>
      <c r="S236" s="104">
        <v>152</v>
      </c>
      <c r="T236" s="103">
        <v>2383</v>
      </c>
      <c r="U236" s="103">
        <v>15</v>
      </c>
      <c r="V236" s="104">
        <v>158.8</v>
      </c>
      <c r="W236" s="103">
        <v>3751</v>
      </c>
      <c r="X236" s="103">
        <v>24</v>
      </c>
      <c r="Y236" s="104">
        <v>156.2</v>
      </c>
      <c r="Z236" s="1">
        <f t="shared" si="10"/>
        <v>14</v>
      </c>
      <c r="AA236" s="1">
        <f t="shared" si="11"/>
        <v>106921</v>
      </c>
    </row>
    <row r="237" spans="1:27" s="1" customFormat="1" ht="9.75" customHeight="1">
      <c r="A237" s="112" t="str">
        <f t="shared" si="9"/>
        <v>89 58577</v>
      </c>
      <c r="B237" s="97" t="s">
        <v>753</v>
      </c>
      <c r="C237" s="97" t="s">
        <v>49</v>
      </c>
      <c r="D237" s="97">
        <v>476</v>
      </c>
      <c r="E237" s="98" t="s">
        <v>89</v>
      </c>
      <c r="F237" s="99" t="s">
        <v>664</v>
      </c>
      <c r="G237" s="100" t="s">
        <v>58</v>
      </c>
      <c r="H237" s="100" t="s">
        <v>52</v>
      </c>
      <c r="I237" s="100"/>
      <c r="J237" s="100"/>
      <c r="K237" s="100"/>
      <c r="L237" s="100" t="s">
        <v>58</v>
      </c>
      <c r="M237" s="101" t="s">
        <v>856</v>
      </c>
      <c r="N237" s="102">
        <v>172</v>
      </c>
      <c r="O237" s="102">
        <v>33</v>
      </c>
      <c r="P237" s="101" t="s">
        <v>82</v>
      </c>
      <c r="Q237" s="103">
        <v>39174</v>
      </c>
      <c r="R237" s="103">
        <v>227</v>
      </c>
      <c r="S237" s="104">
        <v>172.5</v>
      </c>
      <c r="T237" s="103"/>
      <c r="U237" s="103"/>
      <c r="V237" s="104"/>
      <c r="W237" s="103">
        <v>39174</v>
      </c>
      <c r="X237" s="103">
        <v>227</v>
      </c>
      <c r="Y237" s="104">
        <v>172.5</v>
      </c>
      <c r="Z237" s="1">
        <f t="shared" si="10"/>
        <v>89</v>
      </c>
      <c r="AA237" s="1">
        <f t="shared" si="11"/>
        <v>58577</v>
      </c>
    </row>
    <row r="238" spans="1:27" s="1" customFormat="1" ht="9.75" customHeight="1">
      <c r="A238" s="112" t="str">
        <f t="shared" si="9"/>
        <v>18 113747</v>
      </c>
      <c r="B238" s="97" t="s">
        <v>753</v>
      </c>
      <c r="C238" s="97" t="s">
        <v>45</v>
      </c>
      <c r="D238" s="97">
        <v>4</v>
      </c>
      <c r="E238" s="98" t="s">
        <v>754</v>
      </c>
      <c r="F238" s="99" t="s">
        <v>857</v>
      </c>
      <c r="G238" s="100" t="s">
        <v>46</v>
      </c>
      <c r="H238" s="100" t="s">
        <v>756</v>
      </c>
      <c r="I238" s="100" t="s">
        <v>38</v>
      </c>
      <c r="J238" s="100"/>
      <c r="K238" s="100"/>
      <c r="L238" s="100" t="s">
        <v>58</v>
      </c>
      <c r="M238" s="101" t="s">
        <v>858</v>
      </c>
      <c r="N238" s="102">
        <v>158</v>
      </c>
      <c r="O238" s="102">
        <v>43</v>
      </c>
      <c r="P238" s="101" t="s">
        <v>192</v>
      </c>
      <c r="Q238" s="103">
        <v>6199</v>
      </c>
      <c r="R238" s="103">
        <v>39</v>
      </c>
      <c r="S238" s="104">
        <v>158.9</v>
      </c>
      <c r="T238" s="103"/>
      <c r="U238" s="103"/>
      <c r="V238" s="104"/>
      <c r="W238" s="103">
        <v>6199</v>
      </c>
      <c r="X238" s="103">
        <v>39</v>
      </c>
      <c r="Y238" s="104">
        <v>158.9</v>
      </c>
      <c r="Z238" s="1">
        <f t="shared" si="10"/>
        <v>18</v>
      </c>
      <c r="AA238" s="1">
        <f t="shared" si="11"/>
        <v>113747</v>
      </c>
    </row>
    <row r="239" spans="1:27" s="1" customFormat="1" ht="9.75" customHeight="1">
      <c r="A239" s="112" t="str">
        <f t="shared" si="9"/>
        <v>96 83760</v>
      </c>
      <c r="B239" s="97" t="s">
        <v>753</v>
      </c>
      <c r="C239" s="97" t="s">
        <v>49</v>
      </c>
      <c r="D239" s="97">
        <v>235</v>
      </c>
      <c r="E239" s="98" t="s">
        <v>91</v>
      </c>
      <c r="F239" s="99" t="s">
        <v>493</v>
      </c>
      <c r="G239" s="100" t="s">
        <v>46</v>
      </c>
      <c r="H239" s="100" t="s">
        <v>56</v>
      </c>
      <c r="I239" s="100"/>
      <c r="J239" s="100"/>
      <c r="K239" s="100"/>
      <c r="L239" s="100" t="s">
        <v>39</v>
      </c>
      <c r="M239" s="101" t="s">
        <v>131</v>
      </c>
      <c r="N239" s="102">
        <v>170</v>
      </c>
      <c r="O239" s="102">
        <v>35</v>
      </c>
      <c r="P239" s="101" t="s">
        <v>51</v>
      </c>
      <c r="Q239" s="103"/>
      <c r="R239" s="103"/>
      <c r="S239" s="104"/>
      <c r="T239" s="103">
        <v>4953</v>
      </c>
      <c r="U239" s="103">
        <v>29</v>
      </c>
      <c r="V239" s="104">
        <v>170.7</v>
      </c>
      <c r="W239" s="103">
        <v>4953</v>
      </c>
      <c r="X239" s="103">
        <v>29</v>
      </c>
      <c r="Y239" s="104">
        <v>170.7</v>
      </c>
      <c r="Z239" s="1">
        <f t="shared" si="10"/>
        <v>96</v>
      </c>
      <c r="AA239" s="1">
        <f t="shared" si="11"/>
        <v>83760</v>
      </c>
    </row>
    <row r="240" spans="1:27" s="1" customFormat="1" ht="9.75" customHeight="1">
      <c r="A240" s="112" t="str">
        <f t="shared" si="9"/>
        <v>2 63963</v>
      </c>
      <c r="B240" s="97" t="s">
        <v>753</v>
      </c>
      <c r="C240" s="97" t="s">
        <v>53</v>
      </c>
      <c r="D240" s="97">
        <v>3</v>
      </c>
      <c r="E240" s="98" t="s">
        <v>323</v>
      </c>
      <c r="F240" s="99" t="s">
        <v>494</v>
      </c>
      <c r="G240" s="100" t="s">
        <v>58</v>
      </c>
      <c r="H240" s="100" t="s">
        <v>47</v>
      </c>
      <c r="I240" s="100"/>
      <c r="J240" s="100"/>
      <c r="K240" s="100"/>
      <c r="L240" s="100" t="s">
        <v>58</v>
      </c>
      <c r="M240" s="101" t="s">
        <v>495</v>
      </c>
      <c r="N240" s="102">
        <v>174</v>
      </c>
      <c r="O240" s="102">
        <v>32</v>
      </c>
      <c r="P240" s="101" t="s">
        <v>61</v>
      </c>
      <c r="Q240" s="103">
        <v>12035</v>
      </c>
      <c r="R240" s="103">
        <v>69</v>
      </c>
      <c r="S240" s="104">
        <v>174.4</v>
      </c>
      <c r="T240" s="103"/>
      <c r="U240" s="103"/>
      <c r="V240" s="104"/>
      <c r="W240" s="103">
        <v>12035</v>
      </c>
      <c r="X240" s="103">
        <v>69</v>
      </c>
      <c r="Y240" s="104">
        <v>174.4</v>
      </c>
      <c r="Z240" s="1">
        <f t="shared" si="10"/>
        <v>2</v>
      </c>
      <c r="AA240" s="1">
        <f t="shared" si="11"/>
        <v>63963</v>
      </c>
    </row>
    <row r="241" spans="1:27" s="1" customFormat="1" ht="9.75" customHeight="1">
      <c r="A241" s="112" t="str">
        <f t="shared" si="9"/>
        <v>17 112641</v>
      </c>
      <c r="B241" s="97" t="s">
        <v>753</v>
      </c>
      <c r="C241" s="97" t="s">
        <v>53</v>
      </c>
      <c r="D241" s="97">
        <v>2</v>
      </c>
      <c r="E241" s="98" t="s">
        <v>611</v>
      </c>
      <c r="F241" s="99" t="s">
        <v>665</v>
      </c>
      <c r="G241" s="100" t="s">
        <v>46</v>
      </c>
      <c r="H241" s="100" t="s">
        <v>47</v>
      </c>
      <c r="I241" s="100"/>
      <c r="J241" s="100"/>
      <c r="K241" s="100"/>
      <c r="L241" s="100" t="s">
        <v>58</v>
      </c>
      <c r="M241" s="101" t="s">
        <v>666</v>
      </c>
      <c r="N241" s="102">
        <v>172</v>
      </c>
      <c r="O241" s="102">
        <v>33</v>
      </c>
      <c r="P241" s="101" t="s">
        <v>54</v>
      </c>
      <c r="Q241" s="103">
        <v>1301</v>
      </c>
      <c r="R241" s="103">
        <v>9</v>
      </c>
      <c r="S241" s="104">
        <v>144.5</v>
      </c>
      <c r="T241" s="103"/>
      <c r="U241" s="103"/>
      <c r="V241" s="104"/>
      <c r="W241" s="103">
        <v>1301</v>
      </c>
      <c r="X241" s="103">
        <v>9</v>
      </c>
      <c r="Y241" s="104">
        <v>144.5</v>
      </c>
      <c r="Z241" s="1">
        <f t="shared" si="10"/>
        <v>17</v>
      </c>
      <c r="AA241" s="1">
        <f t="shared" si="11"/>
        <v>112641</v>
      </c>
    </row>
    <row r="242" spans="1:27" s="1" customFormat="1" ht="9.75" customHeight="1">
      <c r="A242" s="112" t="str">
        <f t="shared" si="9"/>
        <v>87 53080</v>
      </c>
      <c r="B242" s="97" t="s">
        <v>753</v>
      </c>
      <c r="C242" s="97" t="s">
        <v>49</v>
      </c>
      <c r="D242" s="97">
        <v>235</v>
      </c>
      <c r="E242" s="98" t="s">
        <v>101</v>
      </c>
      <c r="F242" s="99" t="s">
        <v>496</v>
      </c>
      <c r="G242" s="100" t="s">
        <v>46</v>
      </c>
      <c r="H242" s="100" t="s">
        <v>52</v>
      </c>
      <c r="I242" s="100"/>
      <c r="J242" s="100"/>
      <c r="K242" s="100"/>
      <c r="L242" s="100" t="s">
        <v>58</v>
      </c>
      <c r="M242" s="101" t="s">
        <v>132</v>
      </c>
      <c r="N242" s="102">
        <v>192</v>
      </c>
      <c r="O242" s="102">
        <v>19</v>
      </c>
      <c r="P242" s="101" t="s">
        <v>51</v>
      </c>
      <c r="Q242" s="103">
        <v>25982</v>
      </c>
      <c r="R242" s="103">
        <v>135</v>
      </c>
      <c r="S242" s="104">
        <v>192.4</v>
      </c>
      <c r="T242" s="103"/>
      <c r="U242" s="103"/>
      <c r="V242" s="104"/>
      <c r="W242" s="103">
        <v>25982</v>
      </c>
      <c r="X242" s="103">
        <v>135</v>
      </c>
      <c r="Y242" s="104">
        <v>192.4</v>
      </c>
      <c r="Z242" s="1">
        <f t="shared" si="10"/>
        <v>87</v>
      </c>
      <c r="AA242" s="1">
        <f t="shared" si="11"/>
        <v>53080</v>
      </c>
    </row>
    <row r="243" spans="1:27" s="1" customFormat="1" ht="9.75" customHeight="1">
      <c r="A243" s="112" t="str">
        <f t="shared" si="9"/>
        <v>14 106486</v>
      </c>
      <c r="B243" s="97" t="s">
        <v>753</v>
      </c>
      <c r="C243" s="97" t="s">
        <v>49</v>
      </c>
      <c r="D243" s="97">
        <v>476</v>
      </c>
      <c r="E243" s="98" t="s">
        <v>45</v>
      </c>
      <c r="F243" s="99" t="s">
        <v>497</v>
      </c>
      <c r="G243" s="100" t="s">
        <v>58</v>
      </c>
      <c r="H243" s="100" t="s">
        <v>756</v>
      </c>
      <c r="I243" s="100"/>
      <c r="J243" s="100"/>
      <c r="K243" s="100"/>
      <c r="L243" s="100" t="s">
        <v>39</v>
      </c>
      <c r="M243" s="101" t="s">
        <v>0</v>
      </c>
      <c r="N243" s="102">
        <v>166</v>
      </c>
      <c r="O243" s="102">
        <v>37</v>
      </c>
      <c r="P243" s="101" t="s">
        <v>82</v>
      </c>
      <c r="Q243" s="103">
        <v>22520</v>
      </c>
      <c r="R243" s="103">
        <v>135</v>
      </c>
      <c r="S243" s="104">
        <v>166.8</v>
      </c>
      <c r="T243" s="103"/>
      <c r="U243" s="103"/>
      <c r="V243" s="104"/>
      <c r="W243" s="103">
        <v>22520</v>
      </c>
      <c r="X243" s="103">
        <v>135</v>
      </c>
      <c r="Y243" s="104">
        <v>166.8</v>
      </c>
      <c r="Z243" s="1">
        <f t="shared" si="10"/>
        <v>14</v>
      </c>
      <c r="AA243" s="1">
        <f t="shared" si="11"/>
        <v>106486</v>
      </c>
    </row>
    <row r="244" spans="1:27" s="1" customFormat="1" ht="9.75" customHeight="1">
      <c r="A244" s="112" t="str">
        <f t="shared" si="9"/>
        <v>93 72540</v>
      </c>
      <c r="B244" s="97" t="s">
        <v>753</v>
      </c>
      <c r="C244" s="97" t="s">
        <v>49</v>
      </c>
      <c r="D244" s="97">
        <v>476</v>
      </c>
      <c r="E244" s="98" t="s">
        <v>179</v>
      </c>
      <c r="F244" s="99" t="s">
        <v>859</v>
      </c>
      <c r="G244" s="100" t="s">
        <v>46</v>
      </c>
      <c r="H244" s="100" t="s">
        <v>47</v>
      </c>
      <c r="I244" s="100"/>
      <c r="J244" s="100"/>
      <c r="K244" s="100"/>
      <c r="L244" s="100" t="s">
        <v>39</v>
      </c>
      <c r="M244" s="101" t="s">
        <v>860</v>
      </c>
      <c r="N244" s="102">
        <v>193</v>
      </c>
      <c r="O244" s="102">
        <v>18</v>
      </c>
      <c r="P244" s="101" t="s">
        <v>82</v>
      </c>
      <c r="Q244" s="103">
        <v>30733</v>
      </c>
      <c r="R244" s="103">
        <v>159</v>
      </c>
      <c r="S244" s="104">
        <v>193.2</v>
      </c>
      <c r="T244" s="103">
        <v>4440</v>
      </c>
      <c r="U244" s="103">
        <v>24</v>
      </c>
      <c r="V244" s="104">
        <v>185</v>
      </c>
      <c r="W244" s="103">
        <v>35173</v>
      </c>
      <c r="X244" s="103">
        <v>183</v>
      </c>
      <c r="Y244" s="104">
        <v>192.2</v>
      </c>
      <c r="Z244" s="1">
        <f t="shared" si="10"/>
        <v>93</v>
      </c>
      <c r="AA244" s="1">
        <f t="shared" si="11"/>
        <v>72540</v>
      </c>
    </row>
    <row r="245" spans="1:27" s="1" customFormat="1" ht="9.75" customHeight="1">
      <c r="A245" s="112" t="str">
        <f t="shared" si="9"/>
        <v>8 96722</v>
      </c>
      <c r="B245" s="97" t="s">
        <v>753</v>
      </c>
      <c r="C245" s="97" t="s">
        <v>49</v>
      </c>
      <c r="D245" s="97">
        <v>476</v>
      </c>
      <c r="E245" s="98" t="s">
        <v>318</v>
      </c>
      <c r="F245" s="99" t="s">
        <v>498</v>
      </c>
      <c r="G245" s="100" t="s">
        <v>58</v>
      </c>
      <c r="H245" s="100" t="s">
        <v>47</v>
      </c>
      <c r="I245" s="100"/>
      <c r="J245" s="100"/>
      <c r="K245" s="100"/>
      <c r="L245" s="100" t="s">
        <v>39</v>
      </c>
      <c r="M245" s="101" t="s">
        <v>199</v>
      </c>
      <c r="N245" s="102">
        <v>180</v>
      </c>
      <c r="O245" s="102">
        <v>28</v>
      </c>
      <c r="P245" s="101" t="s">
        <v>82</v>
      </c>
      <c r="Q245" s="103">
        <v>31028</v>
      </c>
      <c r="R245" s="103">
        <v>172</v>
      </c>
      <c r="S245" s="104">
        <v>180.3</v>
      </c>
      <c r="T245" s="103"/>
      <c r="U245" s="103"/>
      <c r="V245" s="104"/>
      <c r="W245" s="103">
        <v>31028</v>
      </c>
      <c r="X245" s="103">
        <v>172</v>
      </c>
      <c r="Y245" s="104">
        <v>180.3</v>
      </c>
      <c r="Z245" s="1">
        <f t="shared" si="10"/>
        <v>8</v>
      </c>
      <c r="AA245" s="1">
        <f t="shared" si="11"/>
        <v>96722</v>
      </c>
    </row>
    <row r="246" spans="1:27" s="1" customFormat="1" ht="9.75" customHeight="1">
      <c r="A246" s="112" t="str">
        <f t="shared" si="9"/>
        <v>91 64175</v>
      </c>
      <c r="B246" s="97" t="s">
        <v>753</v>
      </c>
      <c r="C246" s="97" t="s">
        <v>49</v>
      </c>
      <c r="D246" s="97">
        <v>476</v>
      </c>
      <c r="E246" s="98" t="s">
        <v>62</v>
      </c>
      <c r="F246" s="99" t="s">
        <v>499</v>
      </c>
      <c r="G246" s="100" t="s">
        <v>58</v>
      </c>
      <c r="H246" s="100" t="s">
        <v>56</v>
      </c>
      <c r="I246" s="100"/>
      <c r="J246" s="100"/>
      <c r="K246" s="100"/>
      <c r="L246" s="100" t="s">
        <v>58</v>
      </c>
      <c r="M246" s="101" t="s">
        <v>133</v>
      </c>
      <c r="N246" s="102">
        <v>161</v>
      </c>
      <c r="O246" s="102">
        <v>41</v>
      </c>
      <c r="P246" s="101" t="s">
        <v>82</v>
      </c>
      <c r="Q246" s="103">
        <v>6935</v>
      </c>
      <c r="R246" s="103">
        <v>43</v>
      </c>
      <c r="S246" s="104">
        <v>161.2</v>
      </c>
      <c r="T246" s="103"/>
      <c r="U246" s="103"/>
      <c r="V246" s="104"/>
      <c r="W246" s="103">
        <v>6935</v>
      </c>
      <c r="X246" s="103">
        <v>43</v>
      </c>
      <c r="Y246" s="104">
        <v>161.2</v>
      </c>
      <c r="Z246" s="1">
        <f t="shared" si="10"/>
        <v>91</v>
      </c>
      <c r="AA246" s="1">
        <f t="shared" si="11"/>
        <v>64175</v>
      </c>
    </row>
    <row r="247" spans="1:27" s="1" customFormat="1" ht="9.75" customHeight="1">
      <c r="A247" s="112" t="str">
        <f t="shared" si="9"/>
        <v>99 61778</v>
      </c>
      <c r="B247" s="97" t="s">
        <v>753</v>
      </c>
      <c r="C247" s="97" t="s">
        <v>49</v>
      </c>
      <c r="D247" s="97">
        <v>235</v>
      </c>
      <c r="E247" s="98" t="s">
        <v>194</v>
      </c>
      <c r="F247" s="99" t="s">
        <v>500</v>
      </c>
      <c r="G247" s="100" t="s">
        <v>46</v>
      </c>
      <c r="H247" s="100" t="s">
        <v>63</v>
      </c>
      <c r="I247" s="100"/>
      <c r="J247" s="100"/>
      <c r="K247" s="100"/>
      <c r="L247" s="100" t="s">
        <v>58</v>
      </c>
      <c r="M247" s="101" t="s">
        <v>134</v>
      </c>
      <c r="N247" s="102">
        <v>150</v>
      </c>
      <c r="O247" s="102">
        <v>49</v>
      </c>
      <c r="P247" s="101" t="s">
        <v>51</v>
      </c>
      <c r="Q247" s="103">
        <v>26240</v>
      </c>
      <c r="R247" s="103">
        <v>174</v>
      </c>
      <c r="S247" s="104">
        <v>150.8</v>
      </c>
      <c r="T247" s="103"/>
      <c r="U247" s="103"/>
      <c r="V247" s="104"/>
      <c r="W247" s="103">
        <v>26240</v>
      </c>
      <c r="X247" s="103">
        <v>174</v>
      </c>
      <c r="Y247" s="104">
        <v>150.8</v>
      </c>
      <c r="Z247" s="1">
        <f t="shared" si="10"/>
        <v>99</v>
      </c>
      <c r="AA247" s="1">
        <f t="shared" si="11"/>
        <v>61778</v>
      </c>
    </row>
    <row r="248" spans="1:27" s="1" customFormat="1" ht="9.75" customHeight="1">
      <c r="A248" s="112" t="str">
        <f t="shared" si="9"/>
        <v>9 98595</v>
      </c>
      <c r="B248" s="97" t="s">
        <v>753</v>
      </c>
      <c r="C248" s="97" t="s">
        <v>53</v>
      </c>
      <c r="D248" s="97">
        <v>1</v>
      </c>
      <c r="E248" s="98" t="s">
        <v>312</v>
      </c>
      <c r="F248" s="99" t="s">
        <v>861</v>
      </c>
      <c r="G248" s="100" t="s">
        <v>46</v>
      </c>
      <c r="H248" s="100" t="s">
        <v>47</v>
      </c>
      <c r="I248" s="100"/>
      <c r="J248" s="100"/>
      <c r="K248" s="100"/>
      <c r="L248" s="100" t="s">
        <v>58</v>
      </c>
      <c r="M248" s="101" t="s">
        <v>862</v>
      </c>
      <c r="N248" s="102">
        <v>189</v>
      </c>
      <c r="O248" s="102">
        <v>21</v>
      </c>
      <c r="P248" s="101" t="s">
        <v>69</v>
      </c>
      <c r="Q248" s="103"/>
      <c r="R248" s="103"/>
      <c r="S248" s="104"/>
      <c r="T248" s="103"/>
      <c r="U248" s="103"/>
      <c r="V248" s="104"/>
      <c r="W248" s="103"/>
      <c r="X248" s="103"/>
      <c r="Y248" s="104"/>
      <c r="Z248" s="1">
        <f t="shared" si="10"/>
        <v>9</v>
      </c>
      <c r="AA248" s="1">
        <f t="shared" si="11"/>
        <v>98595</v>
      </c>
    </row>
    <row r="249" spans="1:27" s="1" customFormat="1" ht="9.75" customHeight="1">
      <c r="A249" s="112" t="str">
        <f t="shared" si="9"/>
        <v>99 61779</v>
      </c>
      <c r="B249" s="97" t="s">
        <v>753</v>
      </c>
      <c r="C249" s="97" t="s">
        <v>49</v>
      </c>
      <c r="D249" s="97">
        <v>235</v>
      </c>
      <c r="E249" s="98" t="s">
        <v>194</v>
      </c>
      <c r="F249" s="99" t="s">
        <v>501</v>
      </c>
      <c r="G249" s="100" t="s">
        <v>58</v>
      </c>
      <c r="H249" s="100" t="s">
        <v>63</v>
      </c>
      <c r="I249" s="100"/>
      <c r="J249" s="100"/>
      <c r="K249" s="100"/>
      <c r="L249" s="100" t="s">
        <v>58</v>
      </c>
      <c r="M249" s="101" t="s">
        <v>135</v>
      </c>
      <c r="N249" s="102">
        <v>149</v>
      </c>
      <c r="O249" s="102">
        <v>49</v>
      </c>
      <c r="P249" s="101" t="s">
        <v>51</v>
      </c>
      <c r="Q249" s="103">
        <v>24501</v>
      </c>
      <c r="R249" s="103">
        <v>164</v>
      </c>
      <c r="S249" s="104">
        <v>149.3</v>
      </c>
      <c r="T249" s="103"/>
      <c r="U249" s="103"/>
      <c r="V249" s="104"/>
      <c r="W249" s="103">
        <v>24501</v>
      </c>
      <c r="X249" s="103">
        <v>164</v>
      </c>
      <c r="Y249" s="104">
        <v>149.3</v>
      </c>
      <c r="Z249" s="1">
        <f t="shared" si="10"/>
        <v>99</v>
      </c>
      <c r="AA249" s="1">
        <f t="shared" si="11"/>
        <v>61779</v>
      </c>
    </row>
    <row r="250" spans="1:27" s="1" customFormat="1" ht="9.75" customHeight="1">
      <c r="A250" s="112" t="str">
        <f t="shared" si="9"/>
        <v>10 99377</v>
      </c>
      <c r="B250" s="97" t="s">
        <v>753</v>
      </c>
      <c r="C250" s="97" t="s">
        <v>49</v>
      </c>
      <c r="D250" s="97">
        <v>235</v>
      </c>
      <c r="E250" s="98" t="s">
        <v>86</v>
      </c>
      <c r="F250" s="99" t="s">
        <v>502</v>
      </c>
      <c r="G250" s="100" t="s">
        <v>58</v>
      </c>
      <c r="H250" s="100" t="s">
        <v>56</v>
      </c>
      <c r="I250" s="100"/>
      <c r="J250" s="100"/>
      <c r="K250" s="100"/>
      <c r="L250" s="100" t="s">
        <v>39</v>
      </c>
      <c r="M250" s="101" t="s">
        <v>200</v>
      </c>
      <c r="N250" s="102">
        <v>131</v>
      </c>
      <c r="O250" s="102">
        <v>62</v>
      </c>
      <c r="P250" s="101" t="s">
        <v>51</v>
      </c>
      <c r="Q250" s="103">
        <v>2299</v>
      </c>
      <c r="R250" s="103">
        <v>17</v>
      </c>
      <c r="S250" s="104">
        <v>135.2</v>
      </c>
      <c r="T250" s="103">
        <v>2706</v>
      </c>
      <c r="U250" s="103">
        <v>21</v>
      </c>
      <c r="V250" s="104">
        <v>128.8</v>
      </c>
      <c r="W250" s="103">
        <v>5005</v>
      </c>
      <c r="X250" s="103">
        <v>38</v>
      </c>
      <c r="Y250" s="104">
        <v>131.7</v>
      </c>
      <c r="Z250" s="1">
        <f t="shared" si="10"/>
        <v>10</v>
      </c>
      <c r="AA250" s="1">
        <f t="shared" si="11"/>
        <v>99377</v>
      </c>
    </row>
    <row r="251" spans="1:27" s="1" customFormat="1" ht="9.75" customHeight="1">
      <c r="A251" s="112" t="str">
        <f t="shared" si="9"/>
        <v>10 99378</v>
      </c>
      <c r="B251" s="97" t="s">
        <v>753</v>
      </c>
      <c r="C251" s="97" t="s">
        <v>49</v>
      </c>
      <c r="D251" s="97">
        <v>235</v>
      </c>
      <c r="E251" s="98" t="s">
        <v>86</v>
      </c>
      <c r="F251" s="99" t="s">
        <v>503</v>
      </c>
      <c r="G251" s="100" t="s">
        <v>58</v>
      </c>
      <c r="H251" s="100" t="s">
        <v>47</v>
      </c>
      <c r="I251" s="100"/>
      <c r="J251" s="100"/>
      <c r="K251" s="100"/>
      <c r="L251" s="100" t="s">
        <v>39</v>
      </c>
      <c r="M251" s="101" t="s">
        <v>201</v>
      </c>
      <c r="N251" s="102">
        <v>176</v>
      </c>
      <c r="O251" s="102">
        <v>30</v>
      </c>
      <c r="P251" s="101" t="s">
        <v>51</v>
      </c>
      <c r="Q251" s="103">
        <v>34720</v>
      </c>
      <c r="R251" s="103">
        <v>197</v>
      </c>
      <c r="S251" s="104">
        <v>176.2</v>
      </c>
      <c r="T251" s="103"/>
      <c r="U251" s="103"/>
      <c r="V251" s="104"/>
      <c r="W251" s="103">
        <v>34720</v>
      </c>
      <c r="X251" s="103">
        <v>197</v>
      </c>
      <c r="Y251" s="104">
        <v>176.2</v>
      </c>
      <c r="Z251" s="1">
        <f t="shared" si="10"/>
        <v>10</v>
      </c>
      <c r="AA251" s="1">
        <f t="shared" si="11"/>
        <v>99378</v>
      </c>
    </row>
    <row r="252" spans="1:27" s="1" customFormat="1" ht="9.75" customHeight="1">
      <c r="A252" s="112" t="str">
        <f t="shared" si="9"/>
        <v>16 108742</v>
      </c>
      <c r="B252" s="97" t="s">
        <v>753</v>
      </c>
      <c r="C252" s="97" t="s">
        <v>49</v>
      </c>
      <c r="D252" s="97">
        <v>235</v>
      </c>
      <c r="E252" s="98" t="s">
        <v>66</v>
      </c>
      <c r="F252" s="99" t="s">
        <v>604</v>
      </c>
      <c r="G252" s="100" t="s">
        <v>58</v>
      </c>
      <c r="H252" s="100" t="s">
        <v>47</v>
      </c>
      <c r="I252" s="100"/>
      <c r="J252" s="100"/>
      <c r="K252" s="100"/>
      <c r="L252" s="100" t="s">
        <v>39</v>
      </c>
      <c r="M252" s="101" t="s">
        <v>605</v>
      </c>
      <c r="N252" s="102">
        <v>145</v>
      </c>
      <c r="O252" s="102">
        <v>52</v>
      </c>
      <c r="P252" s="101" t="s">
        <v>51</v>
      </c>
      <c r="Q252" s="103">
        <v>19202</v>
      </c>
      <c r="R252" s="103">
        <v>132</v>
      </c>
      <c r="S252" s="104">
        <v>145.4</v>
      </c>
      <c r="T252" s="103"/>
      <c r="U252" s="103"/>
      <c r="V252" s="104"/>
      <c r="W252" s="103">
        <v>19202</v>
      </c>
      <c r="X252" s="103">
        <v>132</v>
      </c>
      <c r="Y252" s="104">
        <v>145.4</v>
      </c>
      <c r="Z252" s="1">
        <f t="shared" si="10"/>
        <v>16</v>
      </c>
      <c r="AA252" s="1">
        <f t="shared" si="11"/>
        <v>108742</v>
      </c>
    </row>
    <row r="253" spans="1:27" s="1" customFormat="1" ht="9.75" customHeight="1">
      <c r="A253" s="112" t="str">
        <f t="shared" si="9"/>
        <v>14 106439</v>
      </c>
      <c r="B253" s="97" t="s">
        <v>753</v>
      </c>
      <c r="C253" s="97" t="s">
        <v>49</v>
      </c>
      <c r="D253" s="97">
        <v>235</v>
      </c>
      <c r="E253" s="98" t="s">
        <v>45</v>
      </c>
      <c r="F253" s="99" t="s">
        <v>504</v>
      </c>
      <c r="G253" s="100" t="s">
        <v>46</v>
      </c>
      <c r="H253" s="100" t="s">
        <v>756</v>
      </c>
      <c r="I253" s="100"/>
      <c r="J253" s="100"/>
      <c r="K253" s="100"/>
      <c r="L253" s="100" t="s">
        <v>58</v>
      </c>
      <c r="M253" s="101" t="s">
        <v>1</v>
      </c>
      <c r="N253" s="102">
        <v>199</v>
      </c>
      <c r="O253" s="102">
        <v>14</v>
      </c>
      <c r="P253" s="101" t="s">
        <v>51</v>
      </c>
      <c r="Q253" s="103">
        <v>62291</v>
      </c>
      <c r="R253" s="103">
        <v>312</v>
      </c>
      <c r="S253" s="104">
        <v>199.6</v>
      </c>
      <c r="T253" s="103"/>
      <c r="U253" s="103"/>
      <c r="V253" s="104"/>
      <c r="W253" s="103">
        <v>62291</v>
      </c>
      <c r="X253" s="103">
        <v>312</v>
      </c>
      <c r="Y253" s="104">
        <v>199.6</v>
      </c>
      <c r="Z253" s="1">
        <f t="shared" si="10"/>
        <v>14</v>
      </c>
      <c r="AA253" s="1">
        <f t="shared" si="11"/>
        <v>106439</v>
      </c>
    </row>
    <row r="254" spans="1:27" s="1" customFormat="1" ht="9.75" customHeight="1">
      <c r="A254" s="112" t="str">
        <f t="shared" si="9"/>
        <v>9 97487</v>
      </c>
      <c r="B254" s="97" t="s">
        <v>753</v>
      </c>
      <c r="C254" s="97" t="s">
        <v>49</v>
      </c>
      <c r="D254" s="97">
        <v>235</v>
      </c>
      <c r="E254" s="98" t="s">
        <v>312</v>
      </c>
      <c r="F254" s="99" t="s">
        <v>505</v>
      </c>
      <c r="G254" s="100" t="s">
        <v>58</v>
      </c>
      <c r="H254" s="100" t="s">
        <v>47</v>
      </c>
      <c r="I254" s="100"/>
      <c r="J254" s="100"/>
      <c r="K254" s="100"/>
      <c r="L254" s="100" t="s">
        <v>58</v>
      </c>
      <c r="M254" s="101" t="s">
        <v>136</v>
      </c>
      <c r="N254" s="102">
        <v>158</v>
      </c>
      <c r="O254" s="102">
        <v>43</v>
      </c>
      <c r="P254" s="101" t="s">
        <v>51</v>
      </c>
      <c r="Q254" s="103">
        <v>2755</v>
      </c>
      <c r="R254" s="103">
        <v>18</v>
      </c>
      <c r="S254" s="104">
        <v>153</v>
      </c>
      <c r="T254" s="103"/>
      <c r="U254" s="103"/>
      <c r="V254" s="104"/>
      <c r="W254" s="103">
        <v>2755</v>
      </c>
      <c r="X254" s="103">
        <v>18</v>
      </c>
      <c r="Y254" s="104">
        <v>153</v>
      </c>
      <c r="Z254" s="1">
        <f t="shared" si="10"/>
        <v>9</v>
      </c>
      <c r="AA254" s="1">
        <f t="shared" si="11"/>
        <v>97487</v>
      </c>
    </row>
    <row r="255" spans="1:27" s="1" customFormat="1" ht="9.75" customHeight="1">
      <c r="A255" s="112" t="str">
        <f t="shared" si="9"/>
        <v>12 104086</v>
      </c>
      <c r="B255" s="97" t="s">
        <v>753</v>
      </c>
      <c r="C255" s="97" t="s">
        <v>45</v>
      </c>
      <c r="D255" s="97">
        <v>621</v>
      </c>
      <c r="E255" s="98" t="s">
        <v>95</v>
      </c>
      <c r="F255" s="99" t="s">
        <v>506</v>
      </c>
      <c r="G255" s="100" t="s">
        <v>58</v>
      </c>
      <c r="H255" s="100" t="s">
        <v>56</v>
      </c>
      <c r="I255" s="100"/>
      <c r="J255" s="100"/>
      <c r="K255" s="100"/>
      <c r="L255" s="100" t="s">
        <v>58</v>
      </c>
      <c r="M255" s="101" t="s">
        <v>266</v>
      </c>
      <c r="N255" s="102">
        <v>144</v>
      </c>
      <c r="O255" s="102">
        <v>53</v>
      </c>
      <c r="P255" s="101" t="s">
        <v>616</v>
      </c>
      <c r="Q255" s="103">
        <v>2780</v>
      </c>
      <c r="R255" s="103">
        <v>20</v>
      </c>
      <c r="S255" s="104">
        <v>139</v>
      </c>
      <c r="T255" s="103"/>
      <c r="U255" s="103"/>
      <c r="V255" s="104"/>
      <c r="W255" s="103">
        <v>2780</v>
      </c>
      <c r="X255" s="103">
        <v>20</v>
      </c>
      <c r="Y255" s="104">
        <v>139</v>
      </c>
      <c r="Z255" s="1">
        <f t="shared" si="10"/>
        <v>12</v>
      </c>
      <c r="AA255" s="1">
        <f t="shared" si="11"/>
        <v>104086</v>
      </c>
    </row>
    <row r="256" spans="1:27" s="1" customFormat="1" ht="9.75" customHeight="1">
      <c r="A256" s="112" t="str">
        <f t="shared" si="9"/>
        <v>14 106648</v>
      </c>
      <c r="B256" s="97" t="s">
        <v>753</v>
      </c>
      <c r="C256" s="97" t="s">
        <v>45</v>
      </c>
      <c r="D256" s="97">
        <v>621</v>
      </c>
      <c r="E256" s="98" t="s">
        <v>45</v>
      </c>
      <c r="F256" s="99" t="s">
        <v>507</v>
      </c>
      <c r="G256" s="100" t="s">
        <v>46</v>
      </c>
      <c r="H256" s="100" t="s">
        <v>63</v>
      </c>
      <c r="I256" s="100"/>
      <c r="J256" s="100"/>
      <c r="K256" s="100"/>
      <c r="L256" s="100" t="s">
        <v>58</v>
      </c>
      <c r="M256" s="101" t="s">
        <v>2</v>
      </c>
      <c r="N256" s="102">
        <v>174</v>
      </c>
      <c r="O256" s="102">
        <v>32</v>
      </c>
      <c r="P256" s="101" t="s">
        <v>616</v>
      </c>
      <c r="Q256" s="103">
        <v>787</v>
      </c>
      <c r="R256" s="103">
        <v>6</v>
      </c>
      <c r="S256" s="104">
        <v>131.1</v>
      </c>
      <c r="T256" s="103"/>
      <c r="U256" s="103"/>
      <c r="V256" s="104"/>
      <c r="W256" s="103">
        <v>787</v>
      </c>
      <c r="X256" s="103">
        <v>6</v>
      </c>
      <c r="Y256" s="104">
        <v>131.1</v>
      </c>
      <c r="Z256" s="1">
        <f t="shared" si="10"/>
        <v>14</v>
      </c>
      <c r="AA256" s="1">
        <f t="shared" si="11"/>
        <v>106648</v>
      </c>
    </row>
    <row r="257" spans="1:27" s="1" customFormat="1" ht="9.75" customHeight="1">
      <c r="A257" s="112" t="str">
        <f t="shared" si="9"/>
        <v>2 63424</v>
      </c>
      <c r="B257" s="97" t="s">
        <v>753</v>
      </c>
      <c r="C257" s="97" t="s">
        <v>49</v>
      </c>
      <c r="D257" s="97">
        <v>235</v>
      </c>
      <c r="E257" s="98" t="s">
        <v>323</v>
      </c>
      <c r="F257" s="99" t="s">
        <v>508</v>
      </c>
      <c r="G257" s="100" t="s">
        <v>58</v>
      </c>
      <c r="H257" s="100" t="s">
        <v>63</v>
      </c>
      <c r="I257" s="100"/>
      <c r="J257" s="100"/>
      <c r="K257" s="100"/>
      <c r="L257" s="100" t="s">
        <v>58</v>
      </c>
      <c r="M257" s="101" t="s">
        <v>137</v>
      </c>
      <c r="N257" s="102">
        <v>140</v>
      </c>
      <c r="O257" s="102">
        <v>56</v>
      </c>
      <c r="P257" s="101" t="s">
        <v>51</v>
      </c>
      <c r="Q257" s="103">
        <v>7609</v>
      </c>
      <c r="R257" s="103">
        <v>54</v>
      </c>
      <c r="S257" s="104">
        <v>140.9</v>
      </c>
      <c r="T257" s="103"/>
      <c r="U257" s="103"/>
      <c r="V257" s="104"/>
      <c r="W257" s="103">
        <v>7609</v>
      </c>
      <c r="X257" s="103">
        <v>54</v>
      </c>
      <c r="Y257" s="104">
        <v>140.9</v>
      </c>
      <c r="Z257" s="1">
        <f t="shared" si="10"/>
        <v>2</v>
      </c>
      <c r="AA257" s="1">
        <f t="shared" si="11"/>
        <v>63424</v>
      </c>
    </row>
    <row r="258" spans="1:27" s="1" customFormat="1" ht="9.75" customHeight="1">
      <c r="A258" s="112" t="str">
        <f t="shared" si="9"/>
        <v>12 103804</v>
      </c>
      <c r="B258" s="97" t="s">
        <v>753</v>
      </c>
      <c r="C258" s="97" t="s">
        <v>49</v>
      </c>
      <c r="D258" s="97">
        <v>235</v>
      </c>
      <c r="E258" s="98" t="s">
        <v>95</v>
      </c>
      <c r="F258" s="99" t="s">
        <v>509</v>
      </c>
      <c r="G258" s="100" t="s">
        <v>46</v>
      </c>
      <c r="H258" s="100" t="s">
        <v>47</v>
      </c>
      <c r="I258" s="100"/>
      <c r="J258" s="100"/>
      <c r="K258" s="100"/>
      <c r="L258" s="100" t="s">
        <v>58</v>
      </c>
      <c r="M258" s="101" t="s">
        <v>510</v>
      </c>
      <c r="N258" s="102">
        <v>127</v>
      </c>
      <c r="O258" s="102">
        <v>65</v>
      </c>
      <c r="P258" s="101" t="s">
        <v>51</v>
      </c>
      <c r="Q258" s="103"/>
      <c r="R258" s="103"/>
      <c r="S258" s="104"/>
      <c r="T258" s="103">
        <v>3452</v>
      </c>
      <c r="U258" s="103">
        <v>27</v>
      </c>
      <c r="V258" s="104">
        <v>127.8</v>
      </c>
      <c r="W258" s="103">
        <v>3452</v>
      </c>
      <c r="X258" s="103">
        <v>27</v>
      </c>
      <c r="Y258" s="104">
        <v>127.8</v>
      </c>
      <c r="Z258" s="1">
        <f t="shared" si="10"/>
        <v>12</v>
      </c>
      <c r="AA258" s="1">
        <f t="shared" si="11"/>
        <v>103804</v>
      </c>
    </row>
    <row r="259" spans="1:27" s="1" customFormat="1" ht="9.75" customHeight="1">
      <c r="A259" s="112" t="str">
        <f t="shared" si="9"/>
        <v>15 107724</v>
      </c>
      <c r="B259" s="97" t="s">
        <v>753</v>
      </c>
      <c r="C259" s="97" t="s">
        <v>49</v>
      </c>
      <c r="D259" s="97">
        <v>475</v>
      </c>
      <c r="E259" s="98" t="s">
        <v>55</v>
      </c>
      <c r="F259" s="99" t="s">
        <v>511</v>
      </c>
      <c r="G259" s="100" t="s">
        <v>58</v>
      </c>
      <c r="H259" s="100" t="s">
        <v>71</v>
      </c>
      <c r="I259" s="100"/>
      <c r="J259" s="100"/>
      <c r="K259" s="100"/>
      <c r="L259" s="100" t="s">
        <v>58</v>
      </c>
      <c r="M259" s="101" t="s">
        <v>512</v>
      </c>
      <c r="N259" s="102">
        <v>115</v>
      </c>
      <c r="O259" s="102">
        <v>73</v>
      </c>
      <c r="P259" s="101" t="s">
        <v>65</v>
      </c>
      <c r="Q259" s="103">
        <v>3684</v>
      </c>
      <c r="R259" s="103">
        <v>32</v>
      </c>
      <c r="S259" s="104">
        <v>115.1</v>
      </c>
      <c r="T259" s="103"/>
      <c r="U259" s="103"/>
      <c r="V259" s="104"/>
      <c r="W259" s="103">
        <v>3684</v>
      </c>
      <c r="X259" s="103">
        <v>32</v>
      </c>
      <c r="Y259" s="104">
        <v>115.1</v>
      </c>
      <c r="Z259" s="1">
        <f t="shared" si="10"/>
        <v>15</v>
      </c>
      <c r="AA259" s="1">
        <f t="shared" si="11"/>
        <v>107724</v>
      </c>
    </row>
    <row r="260" spans="1:27" s="1" customFormat="1" ht="9.75" customHeight="1">
      <c r="A260" s="112" t="str">
        <f aca="true" t="shared" si="12" ref="A260:A323">CONCATENATE(Z260," ",AA260)</f>
        <v>10 100223</v>
      </c>
      <c r="B260" s="97" t="s">
        <v>753</v>
      </c>
      <c r="C260" s="97" t="s">
        <v>49</v>
      </c>
      <c r="D260" s="97">
        <v>476</v>
      </c>
      <c r="E260" s="98" t="s">
        <v>86</v>
      </c>
      <c r="F260" s="99" t="s">
        <v>513</v>
      </c>
      <c r="G260" s="100" t="s">
        <v>58</v>
      </c>
      <c r="H260" s="100" t="s">
        <v>47</v>
      </c>
      <c r="I260" s="100"/>
      <c r="J260" s="100"/>
      <c r="K260" s="100"/>
      <c r="L260" s="100" t="s">
        <v>39</v>
      </c>
      <c r="M260" s="101" t="s">
        <v>202</v>
      </c>
      <c r="N260" s="102">
        <v>170</v>
      </c>
      <c r="O260" s="102">
        <v>35</v>
      </c>
      <c r="P260" s="101" t="s">
        <v>82</v>
      </c>
      <c r="Q260" s="103">
        <v>15173</v>
      </c>
      <c r="R260" s="103">
        <v>89</v>
      </c>
      <c r="S260" s="104">
        <v>170.4</v>
      </c>
      <c r="T260" s="103"/>
      <c r="U260" s="103"/>
      <c r="V260" s="104"/>
      <c r="W260" s="103">
        <v>15173</v>
      </c>
      <c r="X260" s="103">
        <v>89</v>
      </c>
      <c r="Y260" s="104">
        <v>170.4</v>
      </c>
      <c r="Z260" s="1">
        <f aca="true" t="shared" si="13" ref="Z260:Z323">E260*1</f>
        <v>10</v>
      </c>
      <c r="AA260" s="1">
        <f aca="true" t="shared" si="14" ref="AA260:AA323">F260*1</f>
        <v>100223</v>
      </c>
    </row>
    <row r="261" spans="1:27" s="1" customFormat="1" ht="9.75" customHeight="1">
      <c r="A261" s="112" t="str">
        <f t="shared" si="12"/>
        <v>9 98206</v>
      </c>
      <c r="B261" s="97" t="s">
        <v>753</v>
      </c>
      <c r="C261" s="97" t="s">
        <v>45</v>
      </c>
      <c r="D261" s="97">
        <v>4</v>
      </c>
      <c r="E261" s="98" t="s">
        <v>312</v>
      </c>
      <c r="F261" s="99" t="s">
        <v>514</v>
      </c>
      <c r="G261" s="100" t="s">
        <v>58</v>
      </c>
      <c r="H261" s="100" t="s">
        <v>56</v>
      </c>
      <c r="I261" s="100"/>
      <c r="J261" s="100"/>
      <c r="K261" s="100"/>
      <c r="L261" s="100" t="s">
        <v>58</v>
      </c>
      <c r="M261" s="101" t="s">
        <v>138</v>
      </c>
      <c r="N261" s="102">
        <v>145</v>
      </c>
      <c r="O261" s="102">
        <v>52</v>
      </c>
      <c r="P261" s="101" t="s">
        <v>192</v>
      </c>
      <c r="Q261" s="103">
        <v>3920</v>
      </c>
      <c r="R261" s="103">
        <v>27</v>
      </c>
      <c r="S261" s="104">
        <v>145.1</v>
      </c>
      <c r="T261" s="103"/>
      <c r="U261" s="103"/>
      <c r="V261" s="104"/>
      <c r="W261" s="103">
        <v>3920</v>
      </c>
      <c r="X261" s="103">
        <v>27</v>
      </c>
      <c r="Y261" s="104">
        <v>145.1</v>
      </c>
      <c r="Z261" s="1">
        <f t="shared" si="13"/>
        <v>9</v>
      </c>
      <c r="AA261" s="1">
        <f t="shared" si="14"/>
        <v>98206</v>
      </c>
    </row>
    <row r="262" spans="1:27" s="1" customFormat="1" ht="9.75" customHeight="1">
      <c r="A262" s="112" t="str">
        <f t="shared" si="12"/>
        <v>11 101850</v>
      </c>
      <c r="B262" s="97" t="s">
        <v>753</v>
      </c>
      <c r="C262" s="97" t="s">
        <v>49</v>
      </c>
      <c r="D262" s="97">
        <v>475</v>
      </c>
      <c r="E262" s="98" t="s">
        <v>78</v>
      </c>
      <c r="F262" s="99" t="s">
        <v>667</v>
      </c>
      <c r="G262" s="100" t="s">
        <v>46</v>
      </c>
      <c r="H262" s="100" t="s">
        <v>75</v>
      </c>
      <c r="I262" s="100"/>
      <c r="J262" s="100"/>
      <c r="K262" s="100"/>
      <c r="L262" s="100" t="s">
        <v>58</v>
      </c>
      <c r="M262" s="101" t="s">
        <v>668</v>
      </c>
      <c r="N262" s="102">
        <v>119</v>
      </c>
      <c r="O262" s="102">
        <v>70</v>
      </c>
      <c r="P262" s="101" t="s">
        <v>65</v>
      </c>
      <c r="Q262" s="103">
        <v>3579</v>
      </c>
      <c r="R262" s="103">
        <v>30</v>
      </c>
      <c r="S262" s="104">
        <v>119.3</v>
      </c>
      <c r="T262" s="103"/>
      <c r="U262" s="103"/>
      <c r="V262" s="104"/>
      <c r="W262" s="103">
        <v>3579</v>
      </c>
      <c r="X262" s="103">
        <v>30</v>
      </c>
      <c r="Y262" s="104">
        <v>119.3</v>
      </c>
      <c r="Z262" s="1">
        <f t="shared" si="13"/>
        <v>11</v>
      </c>
      <c r="AA262" s="1">
        <f t="shared" si="14"/>
        <v>101850</v>
      </c>
    </row>
    <row r="263" spans="1:27" s="1" customFormat="1" ht="9.75" customHeight="1">
      <c r="A263" s="112" t="str">
        <f t="shared" si="12"/>
        <v>14 106318</v>
      </c>
      <c r="B263" s="97" t="s">
        <v>753</v>
      </c>
      <c r="C263" s="97" t="s">
        <v>45</v>
      </c>
      <c r="D263" s="97">
        <v>4</v>
      </c>
      <c r="E263" s="98" t="s">
        <v>45</v>
      </c>
      <c r="F263" s="99" t="s">
        <v>515</v>
      </c>
      <c r="G263" s="100" t="s">
        <v>46</v>
      </c>
      <c r="H263" s="100" t="s">
        <v>75</v>
      </c>
      <c r="I263" s="100"/>
      <c r="J263" s="100"/>
      <c r="K263" s="100"/>
      <c r="L263" s="100" t="s">
        <v>58</v>
      </c>
      <c r="M263" s="101" t="s">
        <v>3</v>
      </c>
      <c r="N263" s="102">
        <v>130</v>
      </c>
      <c r="O263" s="102">
        <v>63</v>
      </c>
      <c r="P263" s="101" t="s">
        <v>192</v>
      </c>
      <c r="Q263" s="103">
        <v>5894</v>
      </c>
      <c r="R263" s="103">
        <v>45</v>
      </c>
      <c r="S263" s="104">
        <v>130.9</v>
      </c>
      <c r="T263" s="103"/>
      <c r="U263" s="103"/>
      <c r="V263" s="104"/>
      <c r="W263" s="103">
        <v>5894</v>
      </c>
      <c r="X263" s="103">
        <v>45</v>
      </c>
      <c r="Y263" s="104">
        <v>130.9</v>
      </c>
      <c r="Z263" s="1">
        <f t="shared" si="13"/>
        <v>14</v>
      </c>
      <c r="AA263" s="1">
        <f t="shared" si="14"/>
        <v>106318</v>
      </c>
    </row>
    <row r="264" spans="1:27" s="1" customFormat="1" ht="9.75" customHeight="1">
      <c r="A264" s="112" t="str">
        <f t="shared" si="12"/>
        <v>11 102313</v>
      </c>
      <c r="B264" s="97" t="s">
        <v>753</v>
      </c>
      <c r="C264" s="97" t="s">
        <v>53</v>
      </c>
      <c r="D264" s="97">
        <v>1</v>
      </c>
      <c r="E264" s="98" t="s">
        <v>78</v>
      </c>
      <c r="F264" s="99" t="s">
        <v>516</v>
      </c>
      <c r="G264" s="100" t="s">
        <v>46</v>
      </c>
      <c r="H264" s="100" t="s">
        <v>47</v>
      </c>
      <c r="I264" s="100"/>
      <c r="J264" s="100"/>
      <c r="K264" s="100"/>
      <c r="L264" s="100" t="s">
        <v>58</v>
      </c>
      <c r="M264" s="101" t="s">
        <v>267</v>
      </c>
      <c r="N264" s="102">
        <v>161</v>
      </c>
      <c r="O264" s="102">
        <v>41</v>
      </c>
      <c r="P264" s="101" t="s">
        <v>69</v>
      </c>
      <c r="Q264" s="103">
        <v>6450</v>
      </c>
      <c r="R264" s="103">
        <v>40</v>
      </c>
      <c r="S264" s="104">
        <v>161.2</v>
      </c>
      <c r="T264" s="103"/>
      <c r="U264" s="103"/>
      <c r="V264" s="104"/>
      <c r="W264" s="103">
        <v>6450</v>
      </c>
      <c r="X264" s="103">
        <v>40</v>
      </c>
      <c r="Y264" s="104">
        <v>161.2</v>
      </c>
      <c r="Z264" s="1">
        <f t="shared" si="13"/>
        <v>11</v>
      </c>
      <c r="AA264" s="1">
        <f t="shared" si="14"/>
        <v>102313</v>
      </c>
    </row>
    <row r="265" spans="1:27" s="1" customFormat="1" ht="9.75" customHeight="1">
      <c r="A265" s="112" t="str">
        <f t="shared" si="12"/>
        <v>98 61042</v>
      </c>
      <c r="B265" s="97" t="s">
        <v>753</v>
      </c>
      <c r="C265" s="97" t="s">
        <v>49</v>
      </c>
      <c r="D265" s="97">
        <v>235</v>
      </c>
      <c r="E265" s="98" t="s">
        <v>178</v>
      </c>
      <c r="F265" s="99" t="s">
        <v>517</v>
      </c>
      <c r="G265" s="100" t="s">
        <v>46</v>
      </c>
      <c r="H265" s="100" t="s">
        <v>52</v>
      </c>
      <c r="I265" s="100"/>
      <c r="J265" s="100"/>
      <c r="K265" s="100"/>
      <c r="L265" s="100" t="s">
        <v>39</v>
      </c>
      <c r="M265" s="101" t="s">
        <v>139</v>
      </c>
      <c r="N265" s="102">
        <v>181</v>
      </c>
      <c r="O265" s="102">
        <v>27</v>
      </c>
      <c r="P265" s="101" t="s">
        <v>51</v>
      </c>
      <c r="Q265" s="103">
        <v>8904</v>
      </c>
      <c r="R265" s="103">
        <v>49</v>
      </c>
      <c r="S265" s="104">
        <v>181.7</v>
      </c>
      <c r="T265" s="103"/>
      <c r="U265" s="103"/>
      <c r="V265" s="104"/>
      <c r="W265" s="103">
        <v>8904</v>
      </c>
      <c r="X265" s="103">
        <v>49</v>
      </c>
      <c r="Y265" s="104">
        <v>181.7</v>
      </c>
      <c r="Z265" s="1">
        <f t="shared" si="13"/>
        <v>98</v>
      </c>
      <c r="AA265" s="1">
        <f t="shared" si="14"/>
        <v>61042</v>
      </c>
    </row>
    <row r="266" spans="1:27" s="1" customFormat="1" ht="9.75" customHeight="1">
      <c r="A266" s="112" t="str">
        <f t="shared" si="12"/>
        <v>16 110323</v>
      </c>
      <c r="B266" s="97" t="s">
        <v>753</v>
      </c>
      <c r="C266" s="97" t="s">
        <v>49</v>
      </c>
      <c r="D266" s="97">
        <v>475</v>
      </c>
      <c r="E266" s="98" t="s">
        <v>66</v>
      </c>
      <c r="F266" s="99" t="s">
        <v>606</v>
      </c>
      <c r="G266" s="100" t="s">
        <v>46</v>
      </c>
      <c r="H266" s="100" t="s">
        <v>75</v>
      </c>
      <c r="I266" s="100"/>
      <c r="J266" s="100"/>
      <c r="K266" s="100"/>
      <c r="L266" s="100" t="s">
        <v>39</v>
      </c>
      <c r="M266" s="101" t="s">
        <v>607</v>
      </c>
      <c r="N266" s="102">
        <v>149</v>
      </c>
      <c r="O266" s="102">
        <v>49</v>
      </c>
      <c r="P266" s="101" t="s">
        <v>65</v>
      </c>
      <c r="Q266" s="103">
        <v>12256</v>
      </c>
      <c r="R266" s="103">
        <v>82</v>
      </c>
      <c r="S266" s="104">
        <v>149.4</v>
      </c>
      <c r="T266" s="103"/>
      <c r="U266" s="103"/>
      <c r="V266" s="104"/>
      <c r="W266" s="103">
        <v>12256</v>
      </c>
      <c r="X266" s="103">
        <v>82</v>
      </c>
      <c r="Y266" s="104">
        <v>149.4</v>
      </c>
      <c r="Z266" s="1">
        <f t="shared" si="13"/>
        <v>16</v>
      </c>
      <c r="AA266" s="1">
        <f t="shared" si="14"/>
        <v>110323</v>
      </c>
    </row>
    <row r="267" spans="1:27" s="1" customFormat="1" ht="9.75" customHeight="1">
      <c r="A267" s="112" t="str">
        <f t="shared" si="12"/>
        <v>17 111667</v>
      </c>
      <c r="B267" s="97" t="s">
        <v>753</v>
      </c>
      <c r="C267" s="97" t="s">
        <v>49</v>
      </c>
      <c r="D267" s="97">
        <v>475</v>
      </c>
      <c r="E267" s="98" t="s">
        <v>611</v>
      </c>
      <c r="F267" s="99" t="s">
        <v>669</v>
      </c>
      <c r="G267" s="100" t="s">
        <v>46</v>
      </c>
      <c r="H267" s="100" t="s">
        <v>64</v>
      </c>
      <c r="I267" s="100"/>
      <c r="J267" s="100"/>
      <c r="K267" s="100"/>
      <c r="L267" s="100" t="s">
        <v>39</v>
      </c>
      <c r="M267" s="101" t="s">
        <v>670</v>
      </c>
      <c r="N267" s="102">
        <v>115</v>
      </c>
      <c r="O267" s="102">
        <v>73</v>
      </c>
      <c r="P267" s="101" t="s">
        <v>65</v>
      </c>
      <c r="Q267" s="103">
        <v>4174</v>
      </c>
      <c r="R267" s="103">
        <v>36</v>
      </c>
      <c r="S267" s="104">
        <v>115.9</v>
      </c>
      <c r="T267" s="103"/>
      <c r="U267" s="103"/>
      <c r="V267" s="104"/>
      <c r="W267" s="103">
        <v>4174</v>
      </c>
      <c r="X267" s="103">
        <v>36</v>
      </c>
      <c r="Y267" s="104">
        <v>115.9</v>
      </c>
      <c r="Z267" s="1">
        <f t="shared" si="13"/>
        <v>17</v>
      </c>
      <c r="AA267" s="1">
        <f t="shared" si="14"/>
        <v>111667</v>
      </c>
    </row>
    <row r="268" spans="1:27" s="1" customFormat="1" ht="9.75" customHeight="1">
      <c r="A268" s="112" t="str">
        <f t="shared" si="12"/>
        <v>15 107980</v>
      </c>
      <c r="B268" s="97" t="s">
        <v>753</v>
      </c>
      <c r="C268" s="97" t="s">
        <v>53</v>
      </c>
      <c r="D268" s="97">
        <v>2</v>
      </c>
      <c r="E268" s="98" t="s">
        <v>55</v>
      </c>
      <c r="F268" s="99" t="s">
        <v>518</v>
      </c>
      <c r="G268" s="100" t="s">
        <v>46</v>
      </c>
      <c r="H268" s="100" t="s">
        <v>63</v>
      </c>
      <c r="I268" s="100"/>
      <c r="J268" s="100"/>
      <c r="K268" s="100"/>
      <c r="L268" s="100" t="s">
        <v>58</v>
      </c>
      <c r="M268" s="101" t="s">
        <v>519</v>
      </c>
      <c r="N268" s="102">
        <v>148</v>
      </c>
      <c r="O268" s="102">
        <v>50</v>
      </c>
      <c r="P268" s="101" t="s">
        <v>54</v>
      </c>
      <c r="Q268" s="103">
        <v>4441</v>
      </c>
      <c r="R268" s="103">
        <v>30</v>
      </c>
      <c r="S268" s="104">
        <v>148</v>
      </c>
      <c r="T268" s="103"/>
      <c r="U268" s="103"/>
      <c r="V268" s="104"/>
      <c r="W268" s="103">
        <v>4441</v>
      </c>
      <c r="X268" s="103">
        <v>30</v>
      </c>
      <c r="Y268" s="104">
        <v>148</v>
      </c>
      <c r="Z268" s="1">
        <f t="shared" si="13"/>
        <v>15</v>
      </c>
      <c r="AA268" s="1">
        <f t="shared" si="14"/>
        <v>107980</v>
      </c>
    </row>
    <row r="269" spans="1:27" s="1" customFormat="1" ht="9.75" customHeight="1">
      <c r="A269" s="112" t="str">
        <f t="shared" si="12"/>
        <v>12 103349</v>
      </c>
      <c r="B269" s="97" t="s">
        <v>753</v>
      </c>
      <c r="C269" s="97" t="s">
        <v>53</v>
      </c>
      <c r="D269" s="97">
        <v>3</v>
      </c>
      <c r="E269" s="98" t="s">
        <v>95</v>
      </c>
      <c r="F269" s="99" t="s">
        <v>520</v>
      </c>
      <c r="G269" s="100" t="s">
        <v>46</v>
      </c>
      <c r="H269" s="100" t="s">
        <v>56</v>
      </c>
      <c r="I269" s="100"/>
      <c r="J269" s="100"/>
      <c r="K269" s="100"/>
      <c r="L269" s="100" t="s">
        <v>58</v>
      </c>
      <c r="M269" s="101" t="s">
        <v>268</v>
      </c>
      <c r="N269" s="102">
        <v>134</v>
      </c>
      <c r="O269" s="102">
        <v>60</v>
      </c>
      <c r="P269" s="101" t="s">
        <v>61</v>
      </c>
      <c r="Q269" s="103">
        <v>6583</v>
      </c>
      <c r="R269" s="103">
        <v>49</v>
      </c>
      <c r="S269" s="104">
        <v>134.3</v>
      </c>
      <c r="T269" s="103">
        <v>7776</v>
      </c>
      <c r="U269" s="103">
        <v>58</v>
      </c>
      <c r="V269" s="104">
        <v>134</v>
      </c>
      <c r="W269" s="103">
        <v>14359</v>
      </c>
      <c r="X269" s="103">
        <v>107</v>
      </c>
      <c r="Y269" s="104">
        <v>134.1</v>
      </c>
      <c r="Z269" s="1">
        <f t="shared" si="13"/>
        <v>12</v>
      </c>
      <c r="AA269" s="1">
        <f t="shared" si="14"/>
        <v>103349</v>
      </c>
    </row>
    <row r="270" spans="1:27" s="1" customFormat="1" ht="9.75" customHeight="1">
      <c r="A270" s="112" t="str">
        <f t="shared" si="12"/>
        <v>93 71397</v>
      </c>
      <c r="B270" s="97" t="s">
        <v>753</v>
      </c>
      <c r="C270" s="97" t="s">
        <v>45</v>
      </c>
      <c r="D270" s="97">
        <v>5</v>
      </c>
      <c r="E270" s="98" t="s">
        <v>179</v>
      </c>
      <c r="F270" s="99" t="s">
        <v>521</v>
      </c>
      <c r="G270" s="100" t="s">
        <v>46</v>
      </c>
      <c r="H270" s="100" t="s">
        <v>63</v>
      </c>
      <c r="I270" s="100"/>
      <c r="J270" s="100"/>
      <c r="K270" s="100"/>
      <c r="L270" s="100" t="s">
        <v>58</v>
      </c>
      <c r="M270" s="101" t="s">
        <v>203</v>
      </c>
      <c r="N270" s="102">
        <v>170</v>
      </c>
      <c r="O270" s="102">
        <v>35</v>
      </c>
      <c r="P270" s="101" t="s">
        <v>190</v>
      </c>
      <c r="Q270" s="103">
        <v>38567</v>
      </c>
      <c r="R270" s="103">
        <v>226</v>
      </c>
      <c r="S270" s="104">
        <v>170.6</v>
      </c>
      <c r="T270" s="103"/>
      <c r="U270" s="103"/>
      <c r="V270" s="104"/>
      <c r="W270" s="103">
        <v>38567</v>
      </c>
      <c r="X270" s="103">
        <v>226</v>
      </c>
      <c r="Y270" s="104">
        <v>170.6</v>
      </c>
      <c r="Z270" s="1">
        <f t="shared" si="13"/>
        <v>93</v>
      </c>
      <c r="AA270" s="1">
        <f t="shared" si="14"/>
        <v>71397</v>
      </c>
    </row>
    <row r="271" spans="1:27" s="1" customFormat="1" ht="9.75" customHeight="1">
      <c r="A271" s="112" t="str">
        <f t="shared" si="12"/>
        <v>6 92174</v>
      </c>
      <c r="B271" s="97" t="s">
        <v>753</v>
      </c>
      <c r="C271" s="97" t="s">
        <v>49</v>
      </c>
      <c r="D271" s="97">
        <v>476</v>
      </c>
      <c r="E271" s="98" t="s">
        <v>371</v>
      </c>
      <c r="F271" s="99" t="s">
        <v>522</v>
      </c>
      <c r="G271" s="100" t="s">
        <v>46</v>
      </c>
      <c r="H271" s="100" t="s">
        <v>52</v>
      </c>
      <c r="I271" s="100"/>
      <c r="J271" s="100"/>
      <c r="K271" s="100"/>
      <c r="L271" s="100" t="s">
        <v>39</v>
      </c>
      <c r="M271" s="101" t="s">
        <v>141</v>
      </c>
      <c r="N271" s="102">
        <v>169</v>
      </c>
      <c r="O271" s="102">
        <v>35</v>
      </c>
      <c r="P271" s="101" t="s">
        <v>82</v>
      </c>
      <c r="Q271" s="103">
        <v>4063</v>
      </c>
      <c r="R271" s="103">
        <v>24</v>
      </c>
      <c r="S271" s="104">
        <v>169.2</v>
      </c>
      <c r="T271" s="103">
        <v>3070</v>
      </c>
      <c r="U271" s="103">
        <v>18</v>
      </c>
      <c r="V271" s="104">
        <v>170.5</v>
      </c>
      <c r="W271" s="103">
        <v>7133</v>
      </c>
      <c r="X271" s="103">
        <v>42</v>
      </c>
      <c r="Y271" s="104">
        <v>169.8</v>
      </c>
      <c r="Z271" s="1">
        <f t="shared" si="13"/>
        <v>6</v>
      </c>
      <c r="AA271" s="1">
        <f t="shared" si="14"/>
        <v>92174</v>
      </c>
    </row>
    <row r="272" spans="1:27" s="1" customFormat="1" ht="9.75" customHeight="1">
      <c r="A272" s="112" t="str">
        <f t="shared" si="12"/>
        <v>98 61048</v>
      </c>
      <c r="B272" s="97" t="s">
        <v>753</v>
      </c>
      <c r="C272" s="97" t="s">
        <v>49</v>
      </c>
      <c r="D272" s="97">
        <v>235</v>
      </c>
      <c r="E272" s="98" t="s">
        <v>178</v>
      </c>
      <c r="F272" s="99" t="s">
        <v>523</v>
      </c>
      <c r="G272" s="100" t="s">
        <v>58</v>
      </c>
      <c r="H272" s="100" t="s">
        <v>56</v>
      </c>
      <c r="I272" s="100"/>
      <c r="J272" s="100"/>
      <c r="K272" s="100"/>
      <c r="L272" s="100" t="s">
        <v>39</v>
      </c>
      <c r="M272" s="101" t="s">
        <v>142</v>
      </c>
      <c r="N272" s="102">
        <v>135</v>
      </c>
      <c r="O272" s="102">
        <v>59</v>
      </c>
      <c r="P272" s="101" t="s">
        <v>51</v>
      </c>
      <c r="Q272" s="103"/>
      <c r="R272" s="103"/>
      <c r="S272" s="104"/>
      <c r="T272" s="103">
        <v>2726</v>
      </c>
      <c r="U272" s="103">
        <v>21</v>
      </c>
      <c r="V272" s="104">
        <v>129.8</v>
      </c>
      <c r="W272" s="103">
        <v>2726</v>
      </c>
      <c r="X272" s="103">
        <v>21</v>
      </c>
      <c r="Y272" s="104">
        <v>129.8</v>
      </c>
      <c r="Z272" s="1">
        <f t="shared" si="13"/>
        <v>98</v>
      </c>
      <c r="AA272" s="1">
        <f t="shared" si="14"/>
        <v>61048</v>
      </c>
    </row>
    <row r="273" spans="1:27" s="1" customFormat="1" ht="9.75" customHeight="1">
      <c r="A273" s="112" t="str">
        <f t="shared" si="12"/>
        <v>85 46291</v>
      </c>
      <c r="B273" s="97" t="s">
        <v>753</v>
      </c>
      <c r="C273" s="97" t="s">
        <v>49</v>
      </c>
      <c r="D273" s="97">
        <v>235</v>
      </c>
      <c r="E273" s="98" t="s">
        <v>92</v>
      </c>
      <c r="F273" s="99" t="s">
        <v>524</v>
      </c>
      <c r="G273" s="100" t="s">
        <v>46</v>
      </c>
      <c r="H273" s="100" t="s">
        <v>56</v>
      </c>
      <c r="I273" s="100"/>
      <c r="J273" s="100"/>
      <c r="K273" s="100"/>
      <c r="L273" s="100" t="s">
        <v>39</v>
      </c>
      <c r="M273" s="101" t="s">
        <v>143</v>
      </c>
      <c r="N273" s="102">
        <v>195</v>
      </c>
      <c r="O273" s="102">
        <v>17</v>
      </c>
      <c r="P273" s="101" t="s">
        <v>51</v>
      </c>
      <c r="Q273" s="103">
        <v>47184</v>
      </c>
      <c r="R273" s="103">
        <v>241</v>
      </c>
      <c r="S273" s="104">
        <v>195.7</v>
      </c>
      <c r="T273" s="103"/>
      <c r="U273" s="103"/>
      <c r="V273" s="104"/>
      <c r="W273" s="103">
        <v>47184</v>
      </c>
      <c r="X273" s="103">
        <v>241</v>
      </c>
      <c r="Y273" s="104">
        <v>195.7</v>
      </c>
      <c r="Z273" s="1">
        <f t="shared" si="13"/>
        <v>85</v>
      </c>
      <c r="AA273" s="1">
        <f t="shared" si="14"/>
        <v>46291</v>
      </c>
    </row>
    <row r="274" spans="1:27" s="1" customFormat="1" ht="9.75" customHeight="1">
      <c r="A274" s="112" t="str">
        <f t="shared" si="12"/>
        <v>15 108370</v>
      </c>
      <c r="B274" s="97" t="s">
        <v>753</v>
      </c>
      <c r="C274" s="97" t="s">
        <v>53</v>
      </c>
      <c r="D274" s="97">
        <v>3</v>
      </c>
      <c r="E274" s="98" t="s">
        <v>55</v>
      </c>
      <c r="F274" s="99" t="s">
        <v>525</v>
      </c>
      <c r="G274" s="100" t="s">
        <v>46</v>
      </c>
      <c r="H274" s="100" t="s">
        <v>52</v>
      </c>
      <c r="I274" s="100"/>
      <c r="J274" s="100"/>
      <c r="K274" s="100"/>
      <c r="L274" s="100" t="s">
        <v>58</v>
      </c>
      <c r="M274" s="101" t="s">
        <v>526</v>
      </c>
      <c r="N274" s="102">
        <v>154</v>
      </c>
      <c r="O274" s="102">
        <v>46</v>
      </c>
      <c r="P274" s="101" t="s">
        <v>61</v>
      </c>
      <c r="Q274" s="103">
        <v>6499</v>
      </c>
      <c r="R274" s="103">
        <v>42</v>
      </c>
      <c r="S274" s="104">
        <v>154.7</v>
      </c>
      <c r="T274" s="103">
        <v>8881</v>
      </c>
      <c r="U274" s="103">
        <v>56</v>
      </c>
      <c r="V274" s="104">
        <v>158.5</v>
      </c>
      <c r="W274" s="103">
        <v>15380</v>
      </c>
      <c r="X274" s="103">
        <v>98</v>
      </c>
      <c r="Y274" s="104">
        <v>156.9</v>
      </c>
      <c r="Z274" s="1">
        <f t="shared" si="13"/>
        <v>15</v>
      </c>
      <c r="AA274" s="1">
        <f t="shared" si="14"/>
        <v>108370</v>
      </c>
    </row>
    <row r="275" spans="1:27" s="1" customFormat="1" ht="9.75" customHeight="1">
      <c r="A275" s="112" t="str">
        <f t="shared" si="12"/>
        <v>15 108163</v>
      </c>
      <c r="B275" s="97" t="s">
        <v>753</v>
      </c>
      <c r="C275" s="97" t="s">
        <v>53</v>
      </c>
      <c r="D275" s="97">
        <v>3</v>
      </c>
      <c r="E275" s="98" t="s">
        <v>55</v>
      </c>
      <c r="F275" s="99" t="s">
        <v>527</v>
      </c>
      <c r="G275" s="100" t="s">
        <v>46</v>
      </c>
      <c r="H275" s="100" t="s">
        <v>47</v>
      </c>
      <c r="I275" s="100"/>
      <c r="J275" s="100"/>
      <c r="K275" s="100"/>
      <c r="L275" s="100" t="s">
        <v>58</v>
      </c>
      <c r="M275" s="101" t="s">
        <v>528</v>
      </c>
      <c r="N275" s="102">
        <v>159</v>
      </c>
      <c r="O275" s="102">
        <v>42</v>
      </c>
      <c r="P275" s="101" t="s">
        <v>61</v>
      </c>
      <c r="Q275" s="103"/>
      <c r="R275" s="103"/>
      <c r="S275" s="104"/>
      <c r="T275" s="103">
        <v>2124</v>
      </c>
      <c r="U275" s="103">
        <v>15</v>
      </c>
      <c r="V275" s="104">
        <v>141.6</v>
      </c>
      <c r="W275" s="103">
        <v>2124</v>
      </c>
      <c r="X275" s="103">
        <v>15</v>
      </c>
      <c r="Y275" s="104">
        <v>141.6</v>
      </c>
      <c r="Z275" s="1">
        <f t="shared" si="13"/>
        <v>15</v>
      </c>
      <c r="AA275" s="1">
        <f t="shared" si="14"/>
        <v>108163</v>
      </c>
    </row>
    <row r="276" spans="1:27" s="1" customFormat="1" ht="9.75" customHeight="1">
      <c r="A276" s="112" t="str">
        <f t="shared" si="12"/>
        <v>18 114025</v>
      </c>
      <c r="B276" s="97" t="s">
        <v>753</v>
      </c>
      <c r="C276" s="97" t="s">
        <v>49</v>
      </c>
      <c r="D276" s="97">
        <v>235</v>
      </c>
      <c r="E276" s="98" t="s">
        <v>754</v>
      </c>
      <c r="F276" s="99" t="s">
        <v>863</v>
      </c>
      <c r="G276" s="100" t="s">
        <v>58</v>
      </c>
      <c r="H276" s="100" t="s">
        <v>47</v>
      </c>
      <c r="I276" s="100" t="s">
        <v>38</v>
      </c>
      <c r="J276" s="100"/>
      <c r="K276" s="100"/>
      <c r="L276" s="100" t="s">
        <v>39</v>
      </c>
      <c r="M276" s="101" t="s">
        <v>864</v>
      </c>
      <c r="N276" s="102">
        <v>135</v>
      </c>
      <c r="O276" s="102">
        <v>59</v>
      </c>
      <c r="P276" s="101" t="s">
        <v>51</v>
      </c>
      <c r="Q276" s="103"/>
      <c r="R276" s="103"/>
      <c r="S276" s="104"/>
      <c r="T276" s="103"/>
      <c r="U276" s="103"/>
      <c r="V276" s="104"/>
      <c r="W276" s="103"/>
      <c r="X276" s="103"/>
      <c r="Y276" s="104"/>
      <c r="Z276" s="1">
        <f t="shared" si="13"/>
        <v>18</v>
      </c>
      <c r="AA276" s="1">
        <f t="shared" si="14"/>
        <v>114025</v>
      </c>
    </row>
    <row r="277" spans="1:27" s="1" customFormat="1" ht="9.75" customHeight="1">
      <c r="A277" s="112" t="str">
        <f t="shared" si="12"/>
        <v>13 105685</v>
      </c>
      <c r="B277" s="97" t="s">
        <v>753</v>
      </c>
      <c r="C277" s="97" t="s">
        <v>45</v>
      </c>
      <c r="D277" s="97">
        <v>4</v>
      </c>
      <c r="E277" s="98" t="s">
        <v>226</v>
      </c>
      <c r="F277" s="99" t="s">
        <v>529</v>
      </c>
      <c r="G277" s="100" t="s">
        <v>58</v>
      </c>
      <c r="H277" s="100" t="s">
        <v>63</v>
      </c>
      <c r="I277" s="100"/>
      <c r="J277" s="100"/>
      <c r="K277" s="100" t="s">
        <v>151</v>
      </c>
      <c r="L277" s="100" t="s">
        <v>58</v>
      </c>
      <c r="M277" s="101" t="s">
        <v>8</v>
      </c>
      <c r="N277" s="102">
        <v>174</v>
      </c>
      <c r="O277" s="102">
        <v>32</v>
      </c>
      <c r="P277" s="101" t="s">
        <v>192</v>
      </c>
      <c r="Q277" s="103"/>
      <c r="R277" s="103"/>
      <c r="S277" s="104"/>
      <c r="T277" s="103"/>
      <c r="U277" s="103"/>
      <c r="V277" s="104"/>
      <c r="W277" s="103"/>
      <c r="X277" s="103"/>
      <c r="Y277" s="104"/>
      <c r="Z277" s="1">
        <f t="shared" si="13"/>
        <v>13</v>
      </c>
      <c r="AA277" s="1">
        <f t="shared" si="14"/>
        <v>105685</v>
      </c>
    </row>
    <row r="278" spans="1:27" s="1" customFormat="1" ht="9.75" customHeight="1">
      <c r="A278" s="112" t="str">
        <f t="shared" si="12"/>
        <v>17 111548</v>
      </c>
      <c r="B278" s="97" t="s">
        <v>753</v>
      </c>
      <c r="C278" s="97" t="s">
        <v>53</v>
      </c>
      <c r="D278" s="97">
        <v>3</v>
      </c>
      <c r="E278" s="98" t="s">
        <v>611</v>
      </c>
      <c r="F278" s="99" t="s">
        <v>671</v>
      </c>
      <c r="G278" s="100" t="s">
        <v>46</v>
      </c>
      <c r="H278" s="100" t="s">
        <v>56</v>
      </c>
      <c r="I278" s="100"/>
      <c r="J278" s="100"/>
      <c r="K278" s="100"/>
      <c r="L278" s="100" t="s">
        <v>58</v>
      </c>
      <c r="M278" s="101" t="s">
        <v>672</v>
      </c>
      <c r="N278" s="102">
        <v>160</v>
      </c>
      <c r="O278" s="102">
        <v>42</v>
      </c>
      <c r="P278" s="101" t="s">
        <v>61</v>
      </c>
      <c r="Q278" s="103">
        <v>3315</v>
      </c>
      <c r="R278" s="103">
        <v>20</v>
      </c>
      <c r="S278" s="104">
        <v>165.7</v>
      </c>
      <c r="T278" s="103">
        <v>6310</v>
      </c>
      <c r="U278" s="103">
        <v>40</v>
      </c>
      <c r="V278" s="104">
        <v>157.7</v>
      </c>
      <c r="W278" s="103">
        <v>9625</v>
      </c>
      <c r="X278" s="103">
        <v>60</v>
      </c>
      <c r="Y278" s="104">
        <v>160.4</v>
      </c>
      <c r="Z278" s="1">
        <f t="shared" si="13"/>
        <v>17</v>
      </c>
      <c r="AA278" s="1">
        <f t="shared" si="14"/>
        <v>111548</v>
      </c>
    </row>
    <row r="279" spans="1:27" s="1" customFormat="1" ht="9.75" customHeight="1">
      <c r="A279" s="112" t="str">
        <f t="shared" si="12"/>
        <v>10 99486</v>
      </c>
      <c r="B279" s="97" t="s">
        <v>753</v>
      </c>
      <c r="C279" s="97" t="s">
        <v>53</v>
      </c>
      <c r="D279" s="97">
        <v>4</v>
      </c>
      <c r="E279" s="98" t="s">
        <v>86</v>
      </c>
      <c r="F279" s="99" t="s">
        <v>530</v>
      </c>
      <c r="G279" s="100" t="s">
        <v>46</v>
      </c>
      <c r="H279" s="100" t="s">
        <v>756</v>
      </c>
      <c r="I279" s="100"/>
      <c r="J279" s="100"/>
      <c r="K279" s="100"/>
      <c r="L279" s="100" t="s">
        <v>58</v>
      </c>
      <c r="M279" s="101" t="s">
        <v>204</v>
      </c>
      <c r="N279" s="102">
        <v>174</v>
      </c>
      <c r="O279" s="102">
        <v>32</v>
      </c>
      <c r="P279" s="101" t="s">
        <v>76</v>
      </c>
      <c r="Q279" s="103">
        <v>28603</v>
      </c>
      <c r="R279" s="103">
        <v>164</v>
      </c>
      <c r="S279" s="104">
        <v>174.4</v>
      </c>
      <c r="T279" s="103">
        <v>15032</v>
      </c>
      <c r="U279" s="103">
        <v>86</v>
      </c>
      <c r="V279" s="104">
        <v>174.7</v>
      </c>
      <c r="W279" s="103">
        <v>43635</v>
      </c>
      <c r="X279" s="103">
        <v>250</v>
      </c>
      <c r="Y279" s="104">
        <v>174.5</v>
      </c>
      <c r="Z279" s="1">
        <f t="shared" si="13"/>
        <v>10</v>
      </c>
      <c r="AA279" s="1">
        <f t="shared" si="14"/>
        <v>99486</v>
      </c>
    </row>
    <row r="280" spans="1:27" s="1" customFormat="1" ht="9.75" customHeight="1">
      <c r="A280" s="112" t="str">
        <f t="shared" si="12"/>
        <v>11 101423</v>
      </c>
      <c r="B280" s="97" t="s">
        <v>753</v>
      </c>
      <c r="C280" s="97" t="s">
        <v>53</v>
      </c>
      <c r="D280" s="97">
        <v>3</v>
      </c>
      <c r="E280" s="98" t="s">
        <v>78</v>
      </c>
      <c r="F280" s="99" t="s">
        <v>531</v>
      </c>
      <c r="G280" s="100" t="s">
        <v>46</v>
      </c>
      <c r="H280" s="100" t="s">
        <v>56</v>
      </c>
      <c r="I280" s="100"/>
      <c r="J280" s="100"/>
      <c r="K280" s="100"/>
      <c r="L280" s="100" t="s">
        <v>58</v>
      </c>
      <c r="M280" s="101" t="s">
        <v>269</v>
      </c>
      <c r="N280" s="102">
        <v>145</v>
      </c>
      <c r="O280" s="102">
        <v>52</v>
      </c>
      <c r="P280" s="101" t="s">
        <v>61</v>
      </c>
      <c r="Q280" s="103">
        <v>13087</v>
      </c>
      <c r="R280" s="103">
        <v>90</v>
      </c>
      <c r="S280" s="104">
        <v>145.4</v>
      </c>
      <c r="T280" s="103">
        <v>13155</v>
      </c>
      <c r="U280" s="103">
        <v>86</v>
      </c>
      <c r="V280" s="104">
        <v>152.9</v>
      </c>
      <c r="W280" s="103">
        <v>26242</v>
      </c>
      <c r="X280" s="103">
        <v>176</v>
      </c>
      <c r="Y280" s="104">
        <v>149.1</v>
      </c>
      <c r="Z280" s="1">
        <f t="shared" si="13"/>
        <v>11</v>
      </c>
      <c r="AA280" s="1">
        <f t="shared" si="14"/>
        <v>101423</v>
      </c>
    </row>
    <row r="281" spans="1:27" s="1" customFormat="1" ht="9.75" customHeight="1">
      <c r="A281" s="112" t="str">
        <f t="shared" si="12"/>
        <v>10 99487</v>
      </c>
      <c r="B281" s="97" t="s">
        <v>753</v>
      </c>
      <c r="C281" s="97" t="s">
        <v>53</v>
      </c>
      <c r="D281" s="97">
        <v>3</v>
      </c>
      <c r="E281" s="98" t="s">
        <v>86</v>
      </c>
      <c r="F281" s="99" t="s">
        <v>532</v>
      </c>
      <c r="G281" s="100" t="s">
        <v>46</v>
      </c>
      <c r="H281" s="100" t="s">
        <v>47</v>
      </c>
      <c r="I281" s="100"/>
      <c r="J281" s="100"/>
      <c r="K281" s="100"/>
      <c r="L281" s="100" t="s">
        <v>58</v>
      </c>
      <c r="M281" s="101" t="s">
        <v>205</v>
      </c>
      <c r="N281" s="102">
        <v>184</v>
      </c>
      <c r="O281" s="102">
        <v>25</v>
      </c>
      <c r="P281" s="101" t="s">
        <v>61</v>
      </c>
      <c r="Q281" s="103">
        <v>28378</v>
      </c>
      <c r="R281" s="103">
        <v>154</v>
      </c>
      <c r="S281" s="104">
        <v>184.2</v>
      </c>
      <c r="T281" s="103">
        <v>15818</v>
      </c>
      <c r="U281" s="103">
        <v>86</v>
      </c>
      <c r="V281" s="104">
        <v>183.9</v>
      </c>
      <c r="W281" s="103">
        <v>44196</v>
      </c>
      <c r="X281" s="103">
        <v>240</v>
      </c>
      <c r="Y281" s="104">
        <v>184.1</v>
      </c>
      <c r="Z281" s="1">
        <f t="shared" si="13"/>
        <v>10</v>
      </c>
      <c r="AA281" s="1">
        <f t="shared" si="14"/>
        <v>99487</v>
      </c>
    </row>
    <row r="282" spans="1:27" s="1" customFormat="1" ht="9.75" customHeight="1">
      <c r="A282" s="112" t="str">
        <f t="shared" si="12"/>
        <v>17 111882</v>
      </c>
      <c r="B282" s="97" t="s">
        <v>753</v>
      </c>
      <c r="C282" s="97" t="s">
        <v>45</v>
      </c>
      <c r="D282" s="97">
        <v>5</v>
      </c>
      <c r="E282" s="98" t="s">
        <v>611</v>
      </c>
      <c r="F282" s="99" t="s">
        <v>673</v>
      </c>
      <c r="G282" s="100" t="s">
        <v>46</v>
      </c>
      <c r="H282" s="100" t="s">
        <v>47</v>
      </c>
      <c r="I282" s="100"/>
      <c r="J282" s="100"/>
      <c r="K282" s="100"/>
      <c r="L282" s="100" t="s">
        <v>58</v>
      </c>
      <c r="M282" s="101" t="s">
        <v>674</v>
      </c>
      <c r="N282" s="102">
        <v>153</v>
      </c>
      <c r="O282" s="102">
        <v>46</v>
      </c>
      <c r="P282" s="101" t="s">
        <v>190</v>
      </c>
      <c r="Q282" s="103">
        <v>5814</v>
      </c>
      <c r="R282" s="103">
        <v>38</v>
      </c>
      <c r="S282" s="104">
        <v>153</v>
      </c>
      <c r="T282" s="103"/>
      <c r="U282" s="103"/>
      <c r="V282" s="104"/>
      <c r="W282" s="103">
        <v>5814</v>
      </c>
      <c r="X282" s="103">
        <v>38</v>
      </c>
      <c r="Y282" s="104">
        <v>153</v>
      </c>
      <c r="Z282" s="1">
        <f t="shared" si="13"/>
        <v>17</v>
      </c>
      <c r="AA282" s="1">
        <f t="shared" si="14"/>
        <v>111882</v>
      </c>
    </row>
    <row r="283" spans="1:27" s="1" customFormat="1" ht="9.75" customHeight="1">
      <c r="A283" s="112" t="str">
        <f t="shared" si="12"/>
        <v>15 107289</v>
      </c>
      <c r="B283" s="97" t="s">
        <v>753</v>
      </c>
      <c r="C283" s="97" t="s">
        <v>49</v>
      </c>
      <c r="D283" s="97">
        <v>235</v>
      </c>
      <c r="E283" s="98" t="s">
        <v>55</v>
      </c>
      <c r="F283" s="99" t="s">
        <v>423</v>
      </c>
      <c r="G283" s="100" t="s">
        <v>58</v>
      </c>
      <c r="H283" s="100" t="s">
        <v>47</v>
      </c>
      <c r="I283" s="100"/>
      <c r="J283" s="100"/>
      <c r="K283" s="100"/>
      <c r="L283" s="100" t="s">
        <v>58</v>
      </c>
      <c r="M283" s="101" t="s">
        <v>865</v>
      </c>
      <c r="N283" s="102">
        <v>166</v>
      </c>
      <c r="O283" s="102">
        <v>37</v>
      </c>
      <c r="P283" s="101" t="s">
        <v>51</v>
      </c>
      <c r="Q283" s="103">
        <v>351</v>
      </c>
      <c r="R283" s="103">
        <v>3</v>
      </c>
      <c r="S283" s="104">
        <v>117</v>
      </c>
      <c r="T283" s="103"/>
      <c r="U283" s="103"/>
      <c r="V283" s="104"/>
      <c r="W283" s="103">
        <v>351</v>
      </c>
      <c r="X283" s="103">
        <v>3</v>
      </c>
      <c r="Y283" s="104">
        <v>117</v>
      </c>
      <c r="Z283" s="1">
        <f t="shared" si="13"/>
        <v>15</v>
      </c>
      <c r="AA283" s="1">
        <f t="shared" si="14"/>
        <v>107289</v>
      </c>
    </row>
    <row r="284" spans="1:27" s="1" customFormat="1" ht="9.75" customHeight="1">
      <c r="A284" s="112" t="str">
        <f t="shared" si="12"/>
        <v>18 113810</v>
      </c>
      <c r="B284" s="97" t="s">
        <v>753</v>
      </c>
      <c r="C284" s="97" t="s">
        <v>49</v>
      </c>
      <c r="D284" s="97">
        <v>235</v>
      </c>
      <c r="E284" s="98" t="s">
        <v>754</v>
      </c>
      <c r="F284" s="99" t="s">
        <v>866</v>
      </c>
      <c r="G284" s="100" t="s">
        <v>46</v>
      </c>
      <c r="H284" s="100" t="s">
        <v>47</v>
      </c>
      <c r="I284" s="100" t="s">
        <v>38</v>
      </c>
      <c r="J284" s="100"/>
      <c r="K284" s="100"/>
      <c r="L284" s="100" t="s">
        <v>39</v>
      </c>
      <c r="M284" s="101" t="s">
        <v>867</v>
      </c>
      <c r="N284" s="102">
        <v>133</v>
      </c>
      <c r="O284" s="102">
        <v>60</v>
      </c>
      <c r="P284" s="101" t="s">
        <v>51</v>
      </c>
      <c r="Q284" s="103">
        <v>965</v>
      </c>
      <c r="R284" s="103">
        <v>9</v>
      </c>
      <c r="S284" s="104">
        <v>107.2</v>
      </c>
      <c r="T284" s="103"/>
      <c r="U284" s="103"/>
      <c r="V284" s="104"/>
      <c r="W284" s="103">
        <v>965</v>
      </c>
      <c r="X284" s="103">
        <v>9</v>
      </c>
      <c r="Y284" s="104">
        <v>107.2</v>
      </c>
      <c r="Z284" s="1">
        <f t="shared" si="13"/>
        <v>18</v>
      </c>
      <c r="AA284" s="1">
        <f t="shared" si="14"/>
        <v>113810</v>
      </c>
    </row>
    <row r="285" spans="1:27" s="1" customFormat="1" ht="9.75" customHeight="1">
      <c r="A285" s="112" t="str">
        <f t="shared" si="12"/>
        <v>17 111771</v>
      </c>
      <c r="B285" s="97" t="s">
        <v>753</v>
      </c>
      <c r="C285" s="97" t="s">
        <v>49</v>
      </c>
      <c r="D285" s="97">
        <v>475</v>
      </c>
      <c r="E285" s="98" t="s">
        <v>611</v>
      </c>
      <c r="F285" s="99" t="s">
        <v>675</v>
      </c>
      <c r="G285" s="100" t="s">
        <v>46</v>
      </c>
      <c r="H285" s="100" t="s">
        <v>71</v>
      </c>
      <c r="I285" s="100"/>
      <c r="J285" s="100"/>
      <c r="K285" s="100"/>
      <c r="L285" s="100" t="s">
        <v>58</v>
      </c>
      <c r="M285" s="101" t="s">
        <v>676</v>
      </c>
      <c r="N285" s="102">
        <v>102</v>
      </c>
      <c r="O285" s="102">
        <v>80</v>
      </c>
      <c r="P285" s="101" t="s">
        <v>65</v>
      </c>
      <c r="Q285" s="103">
        <v>2460</v>
      </c>
      <c r="R285" s="103">
        <v>24</v>
      </c>
      <c r="S285" s="104">
        <v>102.5</v>
      </c>
      <c r="T285" s="103"/>
      <c r="U285" s="103"/>
      <c r="V285" s="104"/>
      <c r="W285" s="103">
        <v>2460</v>
      </c>
      <c r="X285" s="103">
        <v>24</v>
      </c>
      <c r="Y285" s="104">
        <v>102.5</v>
      </c>
      <c r="Z285" s="1">
        <f t="shared" si="13"/>
        <v>17</v>
      </c>
      <c r="AA285" s="1">
        <f t="shared" si="14"/>
        <v>111771</v>
      </c>
    </row>
    <row r="286" spans="1:27" s="1" customFormat="1" ht="9.75" customHeight="1">
      <c r="A286" s="112" t="str">
        <f t="shared" si="12"/>
        <v>85 25087</v>
      </c>
      <c r="B286" s="97" t="s">
        <v>753</v>
      </c>
      <c r="C286" s="97" t="s">
        <v>53</v>
      </c>
      <c r="D286" s="97">
        <v>3</v>
      </c>
      <c r="E286" s="98" t="s">
        <v>92</v>
      </c>
      <c r="F286" s="99" t="s">
        <v>533</v>
      </c>
      <c r="G286" s="100" t="s">
        <v>58</v>
      </c>
      <c r="H286" s="100" t="s">
        <v>63</v>
      </c>
      <c r="I286" s="100"/>
      <c r="J286" s="100"/>
      <c r="K286" s="100"/>
      <c r="L286" s="100" t="s">
        <v>58</v>
      </c>
      <c r="M286" s="101" t="s">
        <v>145</v>
      </c>
      <c r="N286" s="102">
        <v>167</v>
      </c>
      <c r="O286" s="102">
        <v>37</v>
      </c>
      <c r="P286" s="101" t="s">
        <v>61</v>
      </c>
      <c r="Q286" s="103">
        <v>21765</v>
      </c>
      <c r="R286" s="103">
        <v>130</v>
      </c>
      <c r="S286" s="104">
        <v>167.4</v>
      </c>
      <c r="T286" s="103">
        <v>12085</v>
      </c>
      <c r="U286" s="103">
        <v>68</v>
      </c>
      <c r="V286" s="104">
        <v>177.7</v>
      </c>
      <c r="W286" s="103">
        <v>33850</v>
      </c>
      <c r="X286" s="103">
        <v>198</v>
      </c>
      <c r="Y286" s="104">
        <v>170.9</v>
      </c>
      <c r="Z286" s="1">
        <f t="shared" si="13"/>
        <v>85</v>
      </c>
      <c r="AA286" s="1">
        <f t="shared" si="14"/>
        <v>25087</v>
      </c>
    </row>
    <row r="287" spans="1:27" s="1" customFormat="1" ht="9.75" customHeight="1">
      <c r="A287" s="112" t="str">
        <f t="shared" si="12"/>
        <v>85 41915</v>
      </c>
      <c r="B287" s="97" t="s">
        <v>753</v>
      </c>
      <c r="C287" s="97" t="s">
        <v>53</v>
      </c>
      <c r="D287" s="97">
        <v>3</v>
      </c>
      <c r="E287" s="98" t="s">
        <v>92</v>
      </c>
      <c r="F287" s="99" t="s">
        <v>534</v>
      </c>
      <c r="G287" s="100" t="s">
        <v>46</v>
      </c>
      <c r="H287" s="100" t="s">
        <v>56</v>
      </c>
      <c r="I287" s="100"/>
      <c r="J287" s="100"/>
      <c r="K287" s="100"/>
      <c r="L287" s="100" t="s">
        <v>58</v>
      </c>
      <c r="M287" s="101" t="s">
        <v>146</v>
      </c>
      <c r="N287" s="102">
        <v>177</v>
      </c>
      <c r="O287" s="102">
        <v>30</v>
      </c>
      <c r="P287" s="101" t="s">
        <v>61</v>
      </c>
      <c r="Q287" s="103">
        <v>1896</v>
      </c>
      <c r="R287" s="103">
        <v>11</v>
      </c>
      <c r="S287" s="104">
        <v>172.3</v>
      </c>
      <c r="T287" s="103">
        <v>7497</v>
      </c>
      <c r="U287" s="103">
        <v>42</v>
      </c>
      <c r="V287" s="104">
        <v>178.5</v>
      </c>
      <c r="W287" s="103">
        <v>9393</v>
      </c>
      <c r="X287" s="103">
        <v>53</v>
      </c>
      <c r="Y287" s="104">
        <v>177.2</v>
      </c>
      <c r="Z287" s="1">
        <f t="shared" si="13"/>
        <v>85</v>
      </c>
      <c r="AA287" s="1">
        <f t="shared" si="14"/>
        <v>41915</v>
      </c>
    </row>
    <row r="288" spans="1:27" s="1" customFormat="1" ht="9.75" customHeight="1">
      <c r="A288" s="112" t="str">
        <f t="shared" si="12"/>
        <v>3 65217</v>
      </c>
      <c r="B288" s="97" t="s">
        <v>753</v>
      </c>
      <c r="C288" s="97" t="s">
        <v>45</v>
      </c>
      <c r="D288" s="97">
        <v>621</v>
      </c>
      <c r="E288" s="98" t="s">
        <v>406</v>
      </c>
      <c r="F288" s="99" t="s">
        <v>868</v>
      </c>
      <c r="G288" s="100" t="s">
        <v>58</v>
      </c>
      <c r="H288" s="100" t="s">
        <v>63</v>
      </c>
      <c r="I288" s="100"/>
      <c r="J288" s="100"/>
      <c r="K288" s="100"/>
      <c r="L288" s="100" t="s">
        <v>58</v>
      </c>
      <c r="M288" s="101" t="s">
        <v>869</v>
      </c>
      <c r="N288" s="102">
        <v>166</v>
      </c>
      <c r="O288" s="102">
        <v>37</v>
      </c>
      <c r="P288" s="101" t="s">
        <v>616</v>
      </c>
      <c r="Q288" s="103">
        <v>868</v>
      </c>
      <c r="R288" s="103">
        <v>6</v>
      </c>
      <c r="S288" s="104">
        <v>144.6</v>
      </c>
      <c r="T288" s="103"/>
      <c r="U288" s="103"/>
      <c r="V288" s="104"/>
      <c r="W288" s="103">
        <v>868</v>
      </c>
      <c r="X288" s="103">
        <v>6</v>
      </c>
      <c r="Y288" s="104">
        <v>144.6</v>
      </c>
      <c r="Z288" s="1">
        <f t="shared" si="13"/>
        <v>3</v>
      </c>
      <c r="AA288" s="1">
        <f t="shared" si="14"/>
        <v>65217</v>
      </c>
    </row>
    <row r="289" spans="1:27" s="1" customFormat="1" ht="9.75" customHeight="1">
      <c r="A289" s="112" t="str">
        <f t="shared" si="12"/>
        <v>87 53795</v>
      </c>
      <c r="B289" s="97" t="s">
        <v>753</v>
      </c>
      <c r="C289" s="97" t="s">
        <v>49</v>
      </c>
      <c r="D289" s="97">
        <v>476</v>
      </c>
      <c r="E289" s="98" t="s">
        <v>101</v>
      </c>
      <c r="F289" s="99" t="s">
        <v>870</v>
      </c>
      <c r="G289" s="100" t="s">
        <v>46</v>
      </c>
      <c r="H289" s="100" t="s">
        <v>63</v>
      </c>
      <c r="I289" s="100"/>
      <c r="J289" s="100"/>
      <c r="K289" s="100"/>
      <c r="L289" s="100" t="s">
        <v>39</v>
      </c>
      <c r="M289" s="101" t="s">
        <v>871</v>
      </c>
      <c r="N289" s="102">
        <v>149</v>
      </c>
      <c r="O289" s="102">
        <v>49</v>
      </c>
      <c r="P289" s="101" t="s">
        <v>82</v>
      </c>
      <c r="Q289" s="103"/>
      <c r="R289" s="103"/>
      <c r="S289" s="104"/>
      <c r="T289" s="103">
        <v>3580</v>
      </c>
      <c r="U289" s="103">
        <v>24</v>
      </c>
      <c r="V289" s="104">
        <v>149.1</v>
      </c>
      <c r="W289" s="103">
        <v>3580</v>
      </c>
      <c r="X289" s="103">
        <v>24</v>
      </c>
      <c r="Y289" s="104">
        <v>149.1</v>
      </c>
      <c r="Z289" s="1">
        <f t="shared" si="13"/>
        <v>87</v>
      </c>
      <c r="AA289" s="1">
        <f t="shared" si="14"/>
        <v>53795</v>
      </c>
    </row>
    <row r="290" spans="1:27" s="1" customFormat="1" ht="9.75" customHeight="1">
      <c r="A290" s="112" t="str">
        <f t="shared" si="12"/>
        <v>7 93425</v>
      </c>
      <c r="B290" s="97" t="s">
        <v>753</v>
      </c>
      <c r="C290" s="97" t="s">
        <v>53</v>
      </c>
      <c r="D290" s="97">
        <v>3</v>
      </c>
      <c r="E290" s="98" t="s">
        <v>340</v>
      </c>
      <c r="F290" s="99" t="s">
        <v>535</v>
      </c>
      <c r="G290" s="100" t="s">
        <v>46</v>
      </c>
      <c r="H290" s="100" t="s">
        <v>47</v>
      </c>
      <c r="I290" s="100"/>
      <c r="J290" s="100"/>
      <c r="K290" s="100"/>
      <c r="L290" s="100" t="s">
        <v>58</v>
      </c>
      <c r="M290" s="101" t="s">
        <v>147</v>
      </c>
      <c r="N290" s="102">
        <v>164</v>
      </c>
      <c r="O290" s="102">
        <v>39</v>
      </c>
      <c r="P290" s="101" t="s">
        <v>61</v>
      </c>
      <c r="Q290" s="103">
        <v>1461</v>
      </c>
      <c r="R290" s="103">
        <v>9</v>
      </c>
      <c r="S290" s="104">
        <v>162.3</v>
      </c>
      <c r="T290" s="103">
        <v>9044</v>
      </c>
      <c r="U290" s="103">
        <v>55</v>
      </c>
      <c r="V290" s="104">
        <v>164.4</v>
      </c>
      <c r="W290" s="103">
        <v>10505</v>
      </c>
      <c r="X290" s="103">
        <v>64</v>
      </c>
      <c r="Y290" s="104">
        <v>164.1</v>
      </c>
      <c r="Z290" s="1">
        <f t="shared" si="13"/>
        <v>7</v>
      </c>
      <c r="AA290" s="1">
        <f t="shared" si="14"/>
        <v>93425</v>
      </c>
    </row>
    <row r="291" spans="1:27" s="1" customFormat="1" ht="9.75" customHeight="1">
      <c r="A291" s="112" t="str">
        <f t="shared" si="12"/>
        <v>3 65218</v>
      </c>
      <c r="B291" s="97" t="s">
        <v>753</v>
      </c>
      <c r="C291" s="97" t="s">
        <v>49</v>
      </c>
      <c r="D291" s="97">
        <v>235</v>
      </c>
      <c r="E291" s="98" t="s">
        <v>406</v>
      </c>
      <c r="F291" s="99" t="s">
        <v>536</v>
      </c>
      <c r="G291" s="100" t="s">
        <v>46</v>
      </c>
      <c r="H291" s="100" t="s">
        <v>52</v>
      </c>
      <c r="I291" s="100"/>
      <c r="J291" s="100"/>
      <c r="K291" s="100"/>
      <c r="L291" s="100" t="s">
        <v>39</v>
      </c>
      <c r="M291" s="101" t="s">
        <v>148</v>
      </c>
      <c r="N291" s="102">
        <v>163</v>
      </c>
      <c r="O291" s="102">
        <v>39</v>
      </c>
      <c r="P291" s="101" t="s">
        <v>51</v>
      </c>
      <c r="Q291" s="103">
        <v>8997</v>
      </c>
      <c r="R291" s="103">
        <v>55</v>
      </c>
      <c r="S291" s="104">
        <v>163.5</v>
      </c>
      <c r="T291" s="103"/>
      <c r="U291" s="103"/>
      <c r="V291" s="104"/>
      <c r="W291" s="103">
        <v>8997</v>
      </c>
      <c r="X291" s="103">
        <v>55</v>
      </c>
      <c r="Y291" s="104">
        <v>163.5</v>
      </c>
      <c r="Z291" s="1">
        <f t="shared" si="13"/>
        <v>3</v>
      </c>
      <c r="AA291" s="1">
        <f t="shared" si="14"/>
        <v>65218</v>
      </c>
    </row>
    <row r="292" spans="1:27" s="1" customFormat="1" ht="9.75" customHeight="1">
      <c r="A292" s="112" t="str">
        <f t="shared" si="12"/>
        <v>11 101481</v>
      </c>
      <c r="B292" s="97" t="s">
        <v>753</v>
      </c>
      <c r="C292" s="97" t="s">
        <v>49</v>
      </c>
      <c r="D292" s="97">
        <v>235</v>
      </c>
      <c r="E292" s="98" t="s">
        <v>78</v>
      </c>
      <c r="F292" s="99" t="s">
        <v>537</v>
      </c>
      <c r="G292" s="100" t="s">
        <v>46</v>
      </c>
      <c r="H292" s="100" t="s">
        <v>47</v>
      </c>
      <c r="I292" s="100"/>
      <c r="J292" s="100"/>
      <c r="K292" s="100"/>
      <c r="L292" s="100" t="s">
        <v>39</v>
      </c>
      <c r="M292" s="101" t="s">
        <v>9</v>
      </c>
      <c r="N292" s="102">
        <v>138</v>
      </c>
      <c r="O292" s="102">
        <v>57</v>
      </c>
      <c r="P292" s="101" t="s">
        <v>51</v>
      </c>
      <c r="Q292" s="103">
        <v>406</v>
      </c>
      <c r="R292" s="103">
        <v>3</v>
      </c>
      <c r="S292" s="104">
        <v>135.3</v>
      </c>
      <c r="T292" s="103">
        <v>10421</v>
      </c>
      <c r="U292" s="103">
        <v>75</v>
      </c>
      <c r="V292" s="104">
        <v>138.9</v>
      </c>
      <c r="W292" s="103">
        <v>10827</v>
      </c>
      <c r="X292" s="103">
        <v>78</v>
      </c>
      <c r="Y292" s="104">
        <v>138.8</v>
      </c>
      <c r="Z292" s="1">
        <f t="shared" si="13"/>
        <v>11</v>
      </c>
      <c r="AA292" s="1">
        <f t="shared" si="14"/>
        <v>101481</v>
      </c>
    </row>
    <row r="293" spans="1:27" s="1" customFormat="1" ht="9.75" customHeight="1">
      <c r="A293" s="112" t="str">
        <f t="shared" si="12"/>
        <v>3 65219</v>
      </c>
      <c r="B293" s="97" t="s">
        <v>753</v>
      </c>
      <c r="C293" s="97" t="s">
        <v>49</v>
      </c>
      <c r="D293" s="97">
        <v>235</v>
      </c>
      <c r="E293" s="98" t="s">
        <v>406</v>
      </c>
      <c r="F293" s="99" t="s">
        <v>538</v>
      </c>
      <c r="G293" s="100" t="s">
        <v>58</v>
      </c>
      <c r="H293" s="100" t="s">
        <v>52</v>
      </c>
      <c r="I293" s="100"/>
      <c r="J293" s="100"/>
      <c r="K293" s="100"/>
      <c r="L293" s="100" t="s">
        <v>39</v>
      </c>
      <c r="M293" s="101" t="s">
        <v>206</v>
      </c>
      <c r="N293" s="102">
        <v>148</v>
      </c>
      <c r="O293" s="102">
        <v>50</v>
      </c>
      <c r="P293" s="101" t="s">
        <v>51</v>
      </c>
      <c r="Q293" s="103">
        <v>4907</v>
      </c>
      <c r="R293" s="103">
        <v>33</v>
      </c>
      <c r="S293" s="104">
        <v>148.6</v>
      </c>
      <c r="T293" s="103">
        <v>5394</v>
      </c>
      <c r="U293" s="103">
        <v>39</v>
      </c>
      <c r="V293" s="104">
        <v>138.3</v>
      </c>
      <c r="W293" s="103">
        <v>10301</v>
      </c>
      <c r="X293" s="103">
        <v>72</v>
      </c>
      <c r="Y293" s="104">
        <v>143</v>
      </c>
      <c r="Z293" s="1">
        <f t="shared" si="13"/>
        <v>3</v>
      </c>
      <c r="AA293" s="1">
        <f t="shared" si="14"/>
        <v>65219</v>
      </c>
    </row>
    <row r="294" spans="1:27" s="1" customFormat="1" ht="9.75" customHeight="1">
      <c r="A294" s="112" t="str">
        <f t="shared" si="12"/>
        <v>12 103899</v>
      </c>
      <c r="B294" s="97" t="s">
        <v>753</v>
      </c>
      <c r="C294" s="97" t="s">
        <v>45</v>
      </c>
      <c r="D294" s="97">
        <v>5</v>
      </c>
      <c r="E294" s="98" t="s">
        <v>95</v>
      </c>
      <c r="F294" s="99" t="s">
        <v>539</v>
      </c>
      <c r="G294" s="100" t="s">
        <v>58</v>
      </c>
      <c r="H294" s="100" t="s">
        <v>63</v>
      </c>
      <c r="I294" s="100"/>
      <c r="J294" s="100"/>
      <c r="K294" s="100"/>
      <c r="L294" s="100" t="s">
        <v>39</v>
      </c>
      <c r="M294" s="101" t="s">
        <v>10</v>
      </c>
      <c r="N294" s="102">
        <v>174</v>
      </c>
      <c r="O294" s="102">
        <v>32</v>
      </c>
      <c r="P294" s="101" t="s">
        <v>190</v>
      </c>
      <c r="Q294" s="103"/>
      <c r="R294" s="103"/>
      <c r="S294" s="104"/>
      <c r="T294" s="103"/>
      <c r="U294" s="103"/>
      <c r="V294" s="104"/>
      <c r="W294" s="103"/>
      <c r="X294" s="103"/>
      <c r="Y294" s="104"/>
      <c r="Z294" s="1">
        <f t="shared" si="13"/>
        <v>12</v>
      </c>
      <c r="AA294" s="1">
        <f t="shared" si="14"/>
        <v>103899</v>
      </c>
    </row>
    <row r="295" spans="1:27" s="1" customFormat="1" ht="9.75" customHeight="1">
      <c r="A295" s="112" t="str">
        <f t="shared" si="12"/>
        <v>89 58886</v>
      </c>
      <c r="B295" s="97" t="s">
        <v>753</v>
      </c>
      <c r="C295" s="97" t="s">
        <v>49</v>
      </c>
      <c r="D295" s="97">
        <v>235</v>
      </c>
      <c r="E295" s="98" t="s">
        <v>89</v>
      </c>
      <c r="F295" s="99" t="s">
        <v>540</v>
      </c>
      <c r="G295" s="100" t="s">
        <v>46</v>
      </c>
      <c r="H295" s="100" t="s">
        <v>56</v>
      </c>
      <c r="I295" s="100"/>
      <c r="J295" s="100"/>
      <c r="K295" s="100"/>
      <c r="L295" s="100" t="s">
        <v>39</v>
      </c>
      <c r="M295" s="101" t="s">
        <v>149</v>
      </c>
      <c r="N295" s="102">
        <v>180</v>
      </c>
      <c r="O295" s="102">
        <v>28</v>
      </c>
      <c r="P295" s="101" t="s">
        <v>51</v>
      </c>
      <c r="Q295" s="103">
        <v>11402</v>
      </c>
      <c r="R295" s="103">
        <v>63</v>
      </c>
      <c r="S295" s="104">
        <v>180.9</v>
      </c>
      <c r="T295" s="103"/>
      <c r="U295" s="103"/>
      <c r="V295" s="104"/>
      <c r="W295" s="103">
        <v>11402</v>
      </c>
      <c r="X295" s="103">
        <v>63</v>
      </c>
      <c r="Y295" s="104">
        <v>180.9</v>
      </c>
      <c r="Z295" s="1">
        <f t="shared" si="13"/>
        <v>89</v>
      </c>
      <c r="AA295" s="1">
        <f t="shared" si="14"/>
        <v>58886</v>
      </c>
    </row>
    <row r="296" spans="1:27" s="1" customFormat="1" ht="9.75" customHeight="1">
      <c r="A296" s="112" t="str">
        <f t="shared" si="12"/>
        <v>4 86271</v>
      </c>
      <c r="B296" s="97" t="s">
        <v>753</v>
      </c>
      <c r="C296" s="97" t="s">
        <v>49</v>
      </c>
      <c r="D296" s="97">
        <v>235</v>
      </c>
      <c r="E296" s="98" t="s">
        <v>432</v>
      </c>
      <c r="F296" s="99" t="s">
        <v>541</v>
      </c>
      <c r="G296" s="100" t="s">
        <v>58</v>
      </c>
      <c r="H296" s="100" t="s">
        <v>52</v>
      </c>
      <c r="I296" s="100"/>
      <c r="J296" s="100"/>
      <c r="K296" s="100"/>
      <c r="L296" s="100" t="s">
        <v>39</v>
      </c>
      <c r="M296" s="101" t="s">
        <v>150</v>
      </c>
      <c r="N296" s="102">
        <v>151</v>
      </c>
      <c r="O296" s="102">
        <v>48</v>
      </c>
      <c r="P296" s="101" t="s">
        <v>51</v>
      </c>
      <c r="Q296" s="103">
        <v>5773</v>
      </c>
      <c r="R296" s="103">
        <v>38</v>
      </c>
      <c r="S296" s="104">
        <v>151.9</v>
      </c>
      <c r="T296" s="103"/>
      <c r="U296" s="103"/>
      <c r="V296" s="104"/>
      <c r="W296" s="103">
        <v>5773</v>
      </c>
      <c r="X296" s="103">
        <v>38</v>
      </c>
      <c r="Y296" s="104">
        <v>151.9</v>
      </c>
      <c r="Z296" s="1">
        <f t="shared" si="13"/>
        <v>4</v>
      </c>
      <c r="AA296" s="1">
        <f t="shared" si="14"/>
        <v>86271</v>
      </c>
    </row>
    <row r="297" spans="1:27" s="1" customFormat="1" ht="9.75" customHeight="1">
      <c r="A297" s="112" t="str">
        <f t="shared" si="12"/>
        <v>5 89240</v>
      </c>
      <c r="B297" s="97" t="s">
        <v>753</v>
      </c>
      <c r="C297" s="97" t="s">
        <v>49</v>
      </c>
      <c r="D297" s="97">
        <v>235</v>
      </c>
      <c r="E297" s="98" t="s">
        <v>307</v>
      </c>
      <c r="F297" s="99" t="s">
        <v>542</v>
      </c>
      <c r="G297" s="100" t="s">
        <v>46</v>
      </c>
      <c r="H297" s="100" t="s">
        <v>47</v>
      </c>
      <c r="I297" s="100"/>
      <c r="J297" s="100"/>
      <c r="K297" s="100"/>
      <c r="L297" s="100" t="s">
        <v>58</v>
      </c>
      <c r="M297" s="101" t="s">
        <v>543</v>
      </c>
      <c r="N297" s="102">
        <v>148</v>
      </c>
      <c r="O297" s="102">
        <v>50</v>
      </c>
      <c r="P297" s="101" t="s">
        <v>51</v>
      </c>
      <c r="Q297" s="103">
        <v>618</v>
      </c>
      <c r="R297" s="103">
        <v>4</v>
      </c>
      <c r="S297" s="104">
        <v>154.5</v>
      </c>
      <c r="T297" s="103">
        <v>4447</v>
      </c>
      <c r="U297" s="103">
        <v>30</v>
      </c>
      <c r="V297" s="104">
        <v>148.2</v>
      </c>
      <c r="W297" s="103">
        <v>5065</v>
      </c>
      <c r="X297" s="103">
        <v>34</v>
      </c>
      <c r="Y297" s="104">
        <v>148.9</v>
      </c>
      <c r="Z297" s="1">
        <f t="shared" si="13"/>
        <v>5</v>
      </c>
      <c r="AA297" s="1">
        <f t="shared" si="14"/>
        <v>89240</v>
      </c>
    </row>
    <row r="298" spans="1:27" s="1" customFormat="1" ht="9.75" customHeight="1">
      <c r="A298" s="112" t="str">
        <f t="shared" si="12"/>
        <v>17 111639</v>
      </c>
      <c r="B298" s="97" t="s">
        <v>753</v>
      </c>
      <c r="C298" s="97" t="s">
        <v>45</v>
      </c>
      <c r="D298" s="97">
        <v>5</v>
      </c>
      <c r="E298" s="98" t="s">
        <v>611</v>
      </c>
      <c r="F298" s="99" t="s">
        <v>677</v>
      </c>
      <c r="G298" s="100" t="s">
        <v>46</v>
      </c>
      <c r="H298" s="100" t="s">
        <v>63</v>
      </c>
      <c r="I298" s="100"/>
      <c r="J298" s="100" t="s">
        <v>39</v>
      </c>
      <c r="K298" s="100"/>
      <c r="L298" s="100" t="s">
        <v>58</v>
      </c>
      <c r="M298" s="101" t="s">
        <v>678</v>
      </c>
      <c r="N298" s="102">
        <v>145</v>
      </c>
      <c r="O298" s="102">
        <v>52</v>
      </c>
      <c r="P298" s="101" t="s">
        <v>190</v>
      </c>
      <c r="Q298" s="103">
        <v>11187</v>
      </c>
      <c r="R298" s="103">
        <v>77</v>
      </c>
      <c r="S298" s="104">
        <v>145.2</v>
      </c>
      <c r="T298" s="103"/>
      <c r="U298" s="103"/>
      <c r="V298" s="104"/>
      <c r="W298" s="103">
        <v>11187</v>
      </c>
      <c r="X298" s="103">
        <v>77</v>
      </c>
      <c r="Y298" s="104">
        <v>145.2</v>
      </c>
      <c r="Z298" s="1">
        <f t="shared" si="13"/>
        <v>17</v>
      </c>
      <c r="AA298" s="1">
        <f t="shared" si="14"/>
        <v>111639</v>
      </c>
    </row>
    <row r="299" spans="1:27" s="1" customFormat="1" ht="9.75" customHeight="1">
      <c r="A299" s="112" t="str">
        <f t="shared" si="12"/>
        <v>87 53375</v>
      </c>
      <c r="B299" s="97" t="s">
        <v>753</v>
      </c>
      <c r="C299" s="97" t="s">
        <v>45</v>
      </c>
      <c r="D299" s="97">
        <v>621</v>
      </c>
      <c r="E299" s="98" t="s">
        <v>101</v>
      </c>
      <c r="F299" s="99" t="s">
        <v>679</v>
      </c>
      <c r="G299" s="100" t="s">
        <v>46</v>
      </c>
      <c r="H299" s="100" t="s">
        <v>56</v>
      </c>
      <c r="I299" s="100"/>
      <c r="J299" s="100"/>
      <c r="K299" s="100"/>
      <c r="L299" s="100" t="s">
        <v>58</v>
      </c>
      <c r="M299" s="101" t="s">
        <v>680</v>
      </c>
      <c r="N299" s="102">
        <v>174</v>
      </c>
      <c r="O299" s="102">
        <v>32</v>
      </c>
      <c r="P299" s="101" t="s">
        <v>616</v>
      </c>
      <c r="Q299" s="103">
        <v>12038</v>
      </c>
      <c r="R299" s="103">
        <v>69</v>
      </c>
      <c r="S299" s="104">
        <v>174.4</v>
      </c>
      <c r="T299" s="103"/>
      <c r="U299" s="103"/>
      <c r="V299" s="104"/>
      <c r="W299" s="103">
        <v>12038</v>
      </c>
      <c r="X299" s="103">
        <v>69</v>
      </c>
      <c r="Y299" s="104">
        <v>174.4</v>
      </c>
      <c r="Z299" s="1">
        <f t="shared" si="13"/>
        <v>87</v>
      </c>
      <c r="AA299" s="1">
        <f t="shared" si="14"/>
        <v>53375</v>
      </c>
    </row>
    <row r="300" spans="1:27" s="1" customFormat="1" ht="9.75" customHeight="1">
      <c r="A300" s="112" t="str">
        <f t="shared" si="12"/>
        <v>99 61768</v>
      </c>
      <c r="B300" s="97" t="s">
        <v>753</v>
      </c>
      <c r="C300" s="97" t="s">
        <v>49</v>
      </c>
      <c r="D300" s="97">
        <v>235</v>
      </c>
      <c r="E300" s="98" t="s">
        <v>194</v>
      </c>
      <c r="F300" s="99" t="s">
        <v>544</v>
      </c>
      <c r="G300" s="100" t="s">
        <v>46</v>
      </c>
      <c r="H300" s="100" t="s">
        <v>56</v>
      </c>
      <c r="I300" s="100"/>
      <c r="J300" s="100"/>
      <c r="K300" s="100"/>
      <c r="L300" s="100" t="s">
        <v>39</v>
      </c>
      <c r="M300" s="101" t="s">
        <v>152</v>
      </c>
      <c r="N300" s="102">
        <v>194</v>
      </c>
      <c r="O300" s="102">
        <v>18</v>
      </c>
      <c r="P300" s="101" t="s">
        <v>51</v>
      </c>
      <c r="Q300" s="103">
        <v>26071</v>
      </c>
      <c r="R300" s="103">
        <v>134</v>
      </c>
      <c r="S300" s="104">
        <v>194.5</v>
      </c>
      <c r="T300" s="103"/>
      <c r="U300" s="103"/>
      <c r="V300" s="104"/>
      <c r="W300" s="103">
        <v>26071</v>
      </c>
      <c r="X300" s="103">
        <v>134</v>
      </c>
      <c r="Y300" s="104">
        <v>194.5</v>
      </c>
      <c r="Z300" s="1">
        <f t="shared" si="13"/>
        <v>99</v>
      </c>
      <c r="AA300" s="1">
        <f t="shared" si="14"/>
        <v>61768</v>
      </c>
    </row>
    <row r="301" spans="1:27" s="1" customFormat="1" ht="9.75" customHeight="1">
      <c r="A301" s="112" t="str">
        <f t="shared" si="12"/>
        <v>11 102916</v>
      </c>
      <c r="B301" s="97" t="s">
        <v>753</v>
      </c>
      <c r="C301" s="97" t="s">
        <v>45</v>
      </c>
      <c r="D301" s="97">
        <v>4</v>
      </c>
      <c r="E301" s="98" t="s">
        <v>78</v>
      </c>
      <c r="F301" s="99" t="s">
        <v>545</v>
      </c>
      <c r="G301" s="100" t="s">
        <v>46</v>
      </c>
      <c r="H301" s="100" t="s">
        <v>56</v>
      </c>
      <c r="I301" s="100"/>
      <c r="J301" s="100"/>
      <c r="K301" s="100" t="s">
        <v>151</v>
      </c>
      <c r="L301" s="100" t="s">
        <v>58</v>
      </c>
      <c r="M301" s="101" t="s">
        <v>11</v>
      </c>
      <c r="N301" s="102">
        <v>150</v>
      </c>
      <c r="O301" s="102">
        <v>49</v>
      </c>
      <c r="P301" s="101" t="s">
        <v>192</v>
      </c>
      <c r="Q301" s="103">
        <v>4806</v>
      </c>
      <c r="R301" s="103">
        <v>32</v>
      </c>
      <c r="S301" s="104">
        <v>150.1</v>
      </c>
      <c r="T301" s="103"/>
      <c r="U301" s="103"/>
      <c r="V301" s="104"/>
      <c r="W301" s="103">
        <v>4806</v>
      </c>
      <c r="X301" s="103">
        <v>32</v>
      </c>
      <c r="Y301" s="104">
        <v>150.1</v>
      </c>
      <c r="Z301" s="1">
        <f t="shared" si="13"/>
        <v>11</v>
      </c>
      <c r="AA301" s="1">
        <f t="shared" si="14"/>
        <v>102916</v>
      </c>
    </row>
    <row r="302" spans="1:27" s="1" customFormat="1" ht="9.75" customHeight="1">
      <c r="A302" s="112" t="str">
        <f t="shared" si="12"/>
        <v>11 101567</v>
      </c>
      <c r="B302" s="97" t="s">
        <v>753</v>
      </c>
      <c r="C302" s="97" t="s">
        <v>49</v>
      </c>
      <c r="D302" s="97">
        <v>476</v>
      </c>
      <c r="E302" s="98" t="s">
        <v>78</v>
      </c>
      <c r="F302" s="99" t="s">
        <v>546</v>
      </c>
      <c r="G302" s="100" t="s">
        <v>58</v>
      </c>
      <c r="H302" s="100" t="s">
        <v>56</v>
      </c>
      <c r="I302" s="100"/>
      <c r="J302" s="100"/>
      <c r="K302" s="100"/>
      <c r="L302" s="100" t="s">
        <v>58</v>
      </c>
      <c r="M302" s="101" t="s">
        <v>12</v>
      </c>
      <c r="N302" s="102">
        <v>122</v>
      </c>
      <c r="O302" s="102">
        <v>68</v>
      </c>
      <c r="P302" s="101" t="s">
        <v>82</v>
      </c>
      <c r="Q302" s="103">
        <v>3183</v>
      </c>
      <c r="R302" s="103">
        <v>26</v>
      </c>
      <c r="S302" s="104">
        <v>122.4</v>
      </c>
      <c r="T302" s="103"/>
      <c r="U302" s="103"/>
      <c r="V302" s="104"/>
      <c r="W302" s="103">
        <v>3183</v>
      </c>
      <c r="X302" s="103">
        <v>26</v>
      </c>
      <c r="Y302" s="104">
        <v>122.4</v>
      </c>
      <c r="Z302" s="1">
        <f t="shared" si="13"/>
        <v>11</v>
      </c>
      <c r="AA302" s="1">
        <f t="shared" si="14"/>
        <v>101567</v>
      </c>
    </row>
    <row r="303" spans="1:27" ht="9.75" customHeight="1">
      <c r="A303" s="112" t="str">
        <f t="shared" si="12"/>
        <v>11 101568</v>
      </c>
      <c r="B303" s="97" t="s">
        <v>753</v>
      </c>
      <c r="C303" s="97" t="s">
        <v>49</v>
      </c>
      <c r="D303" s="97">
        <v>476</v>
      </c>
      <c r="E303" s="98" t="s">
        <v>78</v>
      </c>
      <c r="F303" s="99" t="s">
        <v>547</v>
      </c>
      <c r="G303" s="100" t="s">
        <v>46</v>
      </c>
      <c r="H303" s="100" t="s">
        <v>56</v>
      </c>
      <c r="I303" s="100"/>
      <c r="J303" s="100"/>
      <c r="K303" s="100"/>
      <c r="L303" s="100" t="s">
        <v>58</v>
      </c>
      <c r="M303" s="101" t="s">
        <v>4</v>
      </c>
      <c r="N303" s="102">
        <v>181</v>
      </c>
      <c r="O303" s="102">
        <v>27</v>
      </c>
      <c r="P303" s="101" t="s">
        <v>82</v>
      </c>
      <c r="Q303" s="103">
        <v>759</v>
      </c>
      <c r="R303" s="103">
        <v>5</v>
      </c>
      <c r="S303" s="104">
        <v>151.8</v>
      </c>
      <c r="T303" s="103"/>
      <c r="U303" s="103"/>
      <c r="V303" s="104"/>
      <c r="W303" s="103">
        <v>759</v>
      </c>
      <c r="X303" s="103">
        <v>5</v>
      </c>
      <c r="Y303" s="104">
        <v>151.8</v>
      </c>
      <c r="Z303" s="1">
        <f t="shared" si="13"/>
        <v>11</v>
      </c>
      <c r="AA303" s="1">
        <f t="shared" si="14"/>
        <v>101568</v>
      </c>
    </row>
    <row r="304" spans="1:27" ht="9.75" customHeight="1">
      <c r="A304" s="112" t="str">
        <f t="shared" si="12"/>
        <v>18 114385</v>
      </c>
      <c r="B304" s="97" t="s">
        <v>753</v>
      </c>
      <c r="C304" s="97" t="s">
        <v>53</v>
      </c>
      <c r="D304" s="97">
        <v>4</v>
      </c>
      <c r="E304" s="98" t="s">
        <v>754</v>
      </c>
      <c r="F304" s="99" t="s">
        <v>872</v>
      </c>
      <c r="G304" s="100" t="s">
        <v>46</v>
      </c>
      <c r="H304" s="100" t="s">
        <v>71</v>
      </c>
      <c r="I304" s="100" t="s">
        <v>38</v>
      </c>
      <c r="J304" s="100"/>
      <c r="K304" s="100"/>
      <c r="L304" s="100" t="s">
        <v>58</v>
      </c>
      <c r="M304" s="101" t="s">
        <v>873</v>
      </c>
      <c r="N304" s="102">
        <v>150</v>
      </c>
      <c r="O304" s="102">
        <v>49</v>
      </c>
      <c r="P304" s="101" t="s">
        <v>76</v>
      </c>
      <c r="Q304" s="103"/>
      <c r="R304" s="103"/>
      <c r="S304" s="104"/>
      <c r="T304" s="103"/>
      <c r="U304" s="103"/>
      <c r="V304" s="104"/>
      <c r="W304" s="103"/>
      <c r="X304" s="103"/>
      <c r="Y304" s="104"/>
      <c r="Z304" s="1">
        <f t="shared" si="13"/>
        <v>18</v>
      </c>
      <c r="AA304" s="1">
        <f t="shared" si="14"/>
        <v>114385</v>
      </c>
    </row>
    <row r="305" spans="1:27" ht="9.75" customHeight="1">
      <c r="A305" s="112" t="str">
        <f t="shared" si="12"/>
        <v>3 12910</v>
      </c>
      <c r="B305" s="97" t="s">
        <v>753</v>
      </c>
      <c r="C305" s="97" t="s">
        <v>53</v>
      </c>
      <c r="D305" s="97">
        <v>3</v>
      </c>
      <c r="E305" s="98" t="s">
        <v>406</v>
      </c>
      <c r="F305" s="99" t="s">
        <v>548</v>
      </c>
      <c r="G305" s="100" t="s">
        <v>46</v>
      </c>
      <c r="H305" s="100" t="s">
        <v>63</v>
      </c>
      <c r="I305" s="100"/>
      <c r="J305" s="100"/>
      <c r="K305" s="100"/>
      <c r="L305" s="100" t="s">
        <v>58</v>
      </c>
      <c r="M305" s="101" t="s">
        <v>549</v>
      </c>
      <c r="N305" s="102">
        <v>176</v>
      </c>
      <c r="O305" s="102">
        <v>30</v>
      </c>
      <c r="P305" s="101" t="s">
        <v>61</v>
      </c>
      <c r="Q305" s="103">
        <v>7922</v>
      </c>
      <c r="R305" s="103">
        <v>45</v>
      </c>
      <c r="S305" s="104">
        <v>176</v>
      </c>
      <c r="T305" s="103">
        <v>8658</v>
      </c>
      <c r="U305" s="103">
        <v>50</v>
      </c>
      <c r="V305" s="104">
        <v>173.1</v>
      </c>
      <c r="W305" s="103">
        <v>16580</v>
      </c>
      <c r="X305" s="103">
        <v>95</v>
      </c>
      <c r="Y305" s="104">
        <v>174.5</v>
      </c>
      <c r="Z305" s="1">
        <f t="shared" si="13"/>
        <v>3</v>
      </c>
      <c r="AA305" s="1">
        <f t="shared" si="14"/>
        <v>12910</v>
      </c>
    </row>
    <row r="306" spans="1:27" ht="9.75" customHeight="1">
      <c r="A306" s="112" t="str">
        <f t="shared" si="12"/>
        <v>10 99569</v>
      </c>
      <c r="B306" s="97" t="s">
        <v>753</v>
      </c>
      <c r="C306" s="97" t="s">
        <v>53</v>
      </c>
      <c r="D306" s="97">
        <v>3</v>
      </c>
      <c r="E306" s="98" t="s">
        <v>86</v>
      </c>
      <c r="F306" s="99" t="s">
        <v>550</v>
      </c>
      <c r="G306" s="100" t="s">
        <v>46</v>
      </c>
      <c r="H306" s="100" t="s">
        <v>47</v>
      </c>
      <c r="I306" s="100"/>
      <c r="J306" s="100"/>
      <c r="K306" s="100"/>
      <c r="L306" s="100" t="s">
        <v>58</v>
      </c>
      <c r="M306" s="101" t="s">
        <v>551</v>
      </c>
      <c r="N306" s="102">
        <v>168</v>
      </c>
      <c r="O306" s="102">
        <v>36</v>
      </c>
      <c r="P306" s="101" t="s">
        <v>61</v>
      </c>
      <c r="Q306" s="103">
        <v>8400</v>
      </c>
      <c r="R306" s="103">
        <v>50</v>
      </c>
      <c r="S306" s="104">
        <v>168</v>
      </c>
      <c r="T306" s="103">
        <v>567</v>
      </c>
      <c r="U306" s="103">
        <v>3</v>
      </c>
      <c r="V306" s="104">
        <v>189</v>
      </c>
      <c r="W306" s="103">
        <v>8967</v>
      </c>
      <c r="X306" s="103">
        <v>53</v>
      </c>
      <c r="Y306" s="104">
        <v>169.1</v>
      </c>
      <c r="Z306" s="1">
        <f t="shared" si="13"/>
        <v>10</v>
      </c>
      <c r="AA306" s="1">
        <f t="shared" si="14"/>
        <v>99569</v>
      </c>
    </row>
    <row r="307" spans="1:27" ht="9.75" customHeight="1">
      <c r="A307" s="112" t="str">
        <f t="shared" si="12"/>
        <v>9 98275</v>
      </c>
      <c r="B307" s="97" t="s">
        <v>753</v>
      </c>
      <c r="C307" s="97" t="s">
        <v>53</v>
      </c>
      <c r="D307" s="97">
        <v>3</v>
      </c>
      <c r="E307" s="98" t="s">
        <v>312</v>
      </c>
      <c r="F307" s="99" t="s">
        <v>552</v>
      </c>
      <c r="G307" s="100" t="s">
        <v>46</v>
      </c>
      <c r="H307" s="100" t="s">
        <v>52</v>
      </c>
      <c r="I307" s="100"/>
      <c r="J307" s="100"/>
      <c r="K307" s="100"/>
      <c r="L307" s="100" t="s">
        <v>58</v>
      </c>
      <c r="M307" s="101" t="s">
        <v>153</v>
      </c>
      <c r="N307" s="102">
        <v>164</v>
      </c>
      <c r="O307" s="102">
        <v>39</v>
      </c>
      <c r="P307" s="101" t="s">
        <v>61</v>
      </c>
      <c r="Q307" s="103">
        <v>1986</v>
      </c>
      <c r="R307" s="103">
        <v>12</v>
      </c>
      <c r="S307" s="104">
        <v>165.5</v>
      </c>
      <c r="T307" s="103">
        <v>9519</v>
      </c>
      <c r="U307" s="103">
        <v>58</v>
      </c>
      <c r="V307" s="104">
        <v>164.1</v>
      </c>
      <c r="W307" s="103">
        <v>11505</v>
      </c>
      <c r="X307" s="103">
        <v>70</v>
      </c>
      <c r="Y307" s="104">
        <v>164.3</v>
      </c>
      <c r="Z307" s="1">
        <f t="shared" si="13"/>
        <v>9</v>
      </c>
      <c r="AA307" s="1">
        <f t="shared" si="14"/>
        <v>98275</v>
      </c>
    </row>
    <row r="308" spans="1:27" ht="9.75" customHeight="1">
      <c r="A308" s="112" t="str">
        <f t="shared" si="12"/>
        <v>11 102122</v>
      </c>
      <c r="B308" s="97" t="s">
        <v>753</v>
      </c>
      <c r="C308" s="97" t="s">
        <v>45</v>
      </c>
      <c r="D308" s="97">
        <v>1</v>
      </c>
      <c r="E308" s="98" t="s">
        <v>78</v>
      </c>
      <c r="F308" s="99" t="s">
        <v>553</v>
      </c>
      <c r="G308" s="100" t="s">
        <v>46</v>
      </c>
      <c r="H308" s="100" t="s">
        <v>52</v>
      </c>
      <c r="I308" s="100"/>
      <c r="J308" s="100"/>
      <c r="K308" s="100"/>
      <c r="L308" s="100" t="s">
        <v>58</v>
      </c>
      <c r="M308" s="101" t="s">
        <v>13</v>
      </c>
      <c r="N308" s="102">
        <v>176</v>
      </c>
      <c r="O308" s="102">
        <v>30</v>
      </c>
      <c r="P308" s="101" t="s">
        <v>80</v>
      </c>
      <c r="Q308" s="103">
        <v>1598</v>
      </c>
      <c r="R308" s="103">
        <v>10</v>
      </c>
      <c r="S308" s="104">
        <v>159.8</v>
      </c>
      <c r="T308" s="103"/>
      <c r="U308" s="103"/>
      <c r="V308" s="104"/>
      <c r="W308" s="103">
        <v>1598</v>
      </c>
      <c r="X308" s="103">
        <v>10</v>
      </c>
      <c r="Y308" s="104">
        <v>159.8</v>
      </c>
      <c r="Z308" s="1">
        <f t="shared" si="13"/>
        <v>11</v>
      </c>
      <c r="AA308" s="1">
        <f t="shared" si="14"/>
        <v>102122</v>
      </c>
    </row>
    <row r="309" spans="1:27" ht="9.75" customHeight="1">
      <c r="A309" s="112" t="str">
        <f t="shared" si="12"/>
        <v>98 61046</v>
      </c>
      <c r="B309" s="97" t="s">
        <v>753</v>
      </c>
      <c r="C309" s="97" t="s">
        <v>49</v>
      </c>
      <c r="D309" s="97">
        <v>235</v>
      </c>
      <c r="E309" s="98" t="s">
        <v>178</v>
      </c>
      <c r="F309" s="99" t="s">
        <v>554</v>
      </c>
      <c r="G309" s="100" t="s">
        <v>46</v>
      </c>
      <c r="H309" s="100" t="s">
        <v>63</v>
      </c>
      <c r="I309" s="100"/>
      <c r="J309" s="100"/>
      <c r="K309" s="100"/>
      <c r="L309" s="100" t="s">
        <v>39</v>
      </c>
      <c r="M309" s="101" t="s">
        <v>154</v>
      </c>
      <c r="N309" s="102">
        <v>163</v>
      </c>
      <c r="O309" s="102">
        <v>39</v>
      </c>
      <c r="P309" s="101" t="s">
        <v>51</v>
      </c>
      <c r="Q309" s="103">
        <v>27993</v>
      </c>
      <c r="R309" s="103">
        <v>171</v>
      </c>
      <c r="S309" s="104">
        <v>163.7</v>
      </c>
      <c r="T309" s="103"/>
      <c r="U309" s="103"/>
      <c r="V309" s="104"/>
      <c r="W309" s="103">
        <v>27993</v>
      </c>
      <c r="X309" s="103">
        <v>171</v>
      </c>
      <c r="Y309" s="104">
        <v>163.7</v>
      </c>
      <c r="Z309" s="1">
        <f t="shared" si="13"/>
        <v>98</v>
      </c>
      <c r="AA309" s="1">
        <f t="shared" si="14"/>
        <v>61046</v>
      </c>
    </row>
    <row r="310" spans="1:27" ht="9.75" customHeight="1">
      <c r="A310" s="112" t="str">
        <f t="shared" si="12"/>
        <v>12 103862</v>
      </c>
      <c r="B310" s="97" t="s">
        <v>753</v>
      </c>
      <c r="C310" s="97" t="s">
        <v>53</v>
      </c>
      <c r="D310" s="97">
        <v>2</v>
      </c>
      <c r="E310" s="98" t="s">
        <v>95</v>
      </c>
      <c r="F310" s="99" t="s">
        <v>555</v>
      </c>
      <c r="G310" s="100" t="s">
        <v>46</v>
      </c>
      <c r="H310" s="100" t="s">
        <v>63</v>
      </c>
      <c r="I310" s="100"/>
      <c r="J310" s="100"/>
      <c r="K310" s="100"/>
      <c r="L310" s="100" t="s">
        <v>58</v>
      </c>
      <c r="M310" s="101" t="s">
        <v>14</v>
      </c>
      <c r="N310" s="102">
        <v>189</v>
      </c>
      <c r="O310" s="102">
        <v>21</v>
      </c>
      <c r="P310" s="101" t="s">
        <v>54</v>
      </c>
      <c r="Q310" s="103"/>
      <c r="R310" s="103"/>
      <c r="S310" s="104"/>
      <c r="T310" s="103"/>
      <c r="U310" s="103"/>
      <c r="V310" s="104"/>
      <c r="W310" s="103"/>
      <c r="X310" s="103"/>
      <c r="Y310" s="104"/>
      <c r="Z310" s="1">
        <f t="shared" si="13"/>
        <v>12</v>
      </c>
      <c r="AA310" s="1">
        <f t="shared" si="14"/>
        <v>103862</v>
      </c>
    </row>
    <row r="311" spans="1:27" ht="9.75" customHeight="1">
      <c r="A311" s="112" t="str">
        <f t="shared" si="12"/>
        <v>7 93421</v>
      </c>
      <c r="B311" s="97" t="s">
        <v>753</v>
      </c>
      <c r="C311" s="97" t="s">
        <v>49</v>
      </c>
      <c r="D311" s="97">
        <v>235</v>
      </c>
      <c r="E311" s="98" t="s">
        <v>340</v>
      </c>
      <c r="F311" s="99" t="s">
        <v>556</v>
      </c>
      <c r="G311" s="100" t="s">
        <v>46</v>
      </c>
      <c r="H311" s="100" t="s">
        <v>47</v>
      </c>
      <c r="I311" s="100"/>
      <c r="J311" s="100"/>
      <c r="K311" s="100"/>
      <c r="L311" s="100" t="s">
        <v>39</v>
      </c>
      <c r="M311" s="101" t="s">
        <v>155</v>
      </c>
      <c r="N311" s="102">
        <v>167</v>
      </c>
      <c r="O311" s="102">
        <v>37</v>
      </c>
      <c r="P311" s="101" t="s">
        <v>51</v>
      </c>
      <c r="Q311" s="103">
        <v>4520</v>
      </c>
      <c r="R311" s="103">
        <v>27</v>
      </c>
      <c r="S311" s="104">
        <v>167.4</v>
      </c>
      <c r="T311" s="103"/>
      <c r="U311" s="103"/>
      <c r="V311" s="104"/>
      <c r="W311" s="103">
        <v>4520</v>
      </c>
      <c r="X311" s="103">
        <v>27</v>
      </c>
      <c r="Y311" s="104">
        <v>167.4</v>
      </c>
      <c r="Z311" s="1">
        <f t="shared" si="13"/>
        <v>7</v>
      </c>
      <c r="AA311" s="1">
        <f t="shared" si="14"/>
        <v>93421</v>
      </c>
    </row>
    <row r="312" spans="1:27" ht="9.75" customHeight="1">
      <c r="A312" s="112" t="str">
        <f t="shared" si="12"/>
        <v>0 60200</v>
      </c>
      <c r="B312" s="97" t="s">
        <v>753</v>
      </c>
      <c r="C312" s="97" t="s">
        <v>45</v>
      </c>
      <c r="D312" s="97">
        <v>1</v>
      </c>
      <c r="E312" s="98" t="s">
        <v>361</v>
      </c>
      <c r="F312" s="99" t="s">
        <v>557</v>
      </c>
      <c r="G312" s="100" t="s">
        <v>46</v>
      </c>
      <c r="H312" s="100" t="s">
        <v>63</v>
      </c>
      <c r="I312" s="100"/>
      <c r="J312" s="100"/>
      <c r="K312" s="100"/>
      <c r="L312" s="100" t="s">
        <v>58</v>
      </c>
      <c r="M312" s="101" t="s">
        <v>156</v>
      </c>
      <c r="N312" s="102">
        <v>162</v>
      </c>
      <c r="O312" s="102">
        <v>40</v>
      </c>
      <c r="P312" s="101" t="s">
        <v>80</v>
      </c>
      <c r="Q312" s="103">
        <v>10266</v>
      </c>
      <c r="R312" s="103">
        <v>63</v>
      </c>
      <c r="S312" s="104">
        <v>162.9</v>
      </c>
      <c r="T312" s="103"/>
      <c r="U312" s="103"/>
      <c r="V312" s="104"/>
      <c r="W312" s="103">
        <v>10266</v>
      </c>
      <c r="X312" s="103">
        <v>63</v>
      </c>
      <c r="Y312" s="104">
        <v>162.9</v>
      </c>
      <c r="Z312" s="1">
        <f t="shared" si="13"/>
        <v>0</v>
      </c>
      <c r="AA312" s="1">
        <f t="shared" si="14"/>
        <v>60200</v>
      </c>
    </row>
    <row r="313" spans="1:27" ht="9.75" customHeight="1">
      <c r="A313" s="112" t="str">
        <f t="shared" si="12"/>
        <v>5 88658</v>
      </c>
      <c r="B313" s="97" t="s">
        <v>753</v>
      </c>
      <c r="C313" s="97" t="s">
        <v>49</v>
      </c>
      <c r="D313" s="97">
        <v>235</v>
      </c>
      <c r="E313" s="98" t="s">
        <v>307</v>
      </c>
      <c r="F313" s="99" t="s">
        <v>558</v>
      </c>
      <c r="G313" s="100" t="s">
        <v>46</v>
      </c>
      <c r="H313" s="100" t="s">
        <v>56</v>
      </c>
      <c r="I313" s="100"/>
      <c r="J313" s="100"/>
      <c r="K313" s="100"/>
      <c r="L313" s="100" t="s">
        <v>39</v>
      </c>
      <c r="M313" s="101" t="s">
        <v>157</v>
      </c>
      <c r="N313" s="102">
        <v>173</v>
      </c>
      <c r="O313" s="102">
        <v>32</v>
      </c>
      <c r="P313" s="101" t="s">
        <v>51</v>
      </c>
      <c r="Q313" s="103">
        <v>3721</v>
      </c>
      <c r="R313" s="103">
        <v>22</v>
      </c>
      <c r="S313" s="104">
        <v>169.1</v>
      </c>
      <c r="T313" s="103">
        <v>3753</v>
      </c>
      <c r="U313" s="103">
        <v>21</v>
      </c>
      <c r="V313" s="104">
        <v>178.7</v>
      </c>
      <c r="W313" s="103">
        <v>7474</v>
      </c>
      <c r="X313" s="103">
        <v>43</v>
      </c>
      <c r="Y313" s="104">
        <v>173.8</v>
      </c>
      <c r="Z313" s="1">
        <f t="shared" si="13"/>
        <v>5</v>
      </c>
      <c r="AA313" s="1">
        <f t="shared" si="14"/>
        <v>88658</v>
      </c>
    </row>
    <row r="314" spans="1:27" ht="9.75" customHeight="1">
      <c r="A314" s="112" t="str">
        <f t="shared" si="12"/>
        <v>11 101482</v>
      </c>
      <c r="B314" s="97" t="s">
        <v>753</v>
      </c>
      <c r="C314" s="97" t="s">
        <v>49</v>
      </c>
      <c r="D314" s="97">
        <v>235</v>
      </c>
      <c r="E314" s="98" t="s">
        <v>78</v>
      </c>
      <c r="F314" s="99" t="s">
        <v>559</v>
      </c>
      <c r="G314" s="100" t="s">
        <v>46</v>
      </c>
      <c r="H314" s="100" t="s">
        <v>47</v>
      </c>
      <c r="I314" s="100"/>
      <c r="J314" s="100"/>
      <c r="K314" s="100"/>
      <c r="L314" s="100" t="s">
        <v>39</v>
      </c>
      <c r="M314" s="101" t="s">
        <v>15</v>
      </c>
      <c r="N314" s="102">
        <v>159</v>
      </c>
      <c r="O314" s="102">
        <v>42</v>
      </c>
      <c r="P314" s="101" t="s">
        <v>51</v>
      </c>
      <c r="Q314" s="103">
        <v>4308</v>
      </c>
      <c r="R314" s="103">
        <v>27</v>
      </c>
      <c r="S314" s="104">
        <v>159.5</v>
      </c>
      <c r="T314" s="103">
        <v>898</v>
      </c>
      <c r="U314" s="103">
        <v>6</v>
      </c>
      <c r="V314" s="104">
        <v>149.6</v>
      </c>
      <c r="W314" s="103">
        <v>5206</v>
      </c>
      <c r="X314" s="103">
        <v>33</v>
      </c>
      <c r="Y314" s="104">
        <v>157.7</v>
      </c>
      <c r="Z314" s="1">
        <f t="shared" si="13"/>
        <v>11</v>
      </c>
      <c r="AA314" s="1">
        <f t="shared" si="14"/>
        <v>101482</v>
      </c>
    </row>
    <row r="315" spans="1:27" ht="9.75" customHeight="1">
      <c r="A315" s="112" t="str">
        <f t="shared" si="12"/>
        <v>9 98207</v>
      </c>
      <c r="B315" s="97" t="s">
        <v>753</v>
      </c>
      <c r="C315" s="97" t="s">
        <v>53</v>
      </c>
      <c r="D315" s="97">
        <v>2</v>
      </c>
      <c r="E315" s="98" t="s">
        <v>312</v>
      </c>
      <c r="F315" s="99" t="s">
        <v>560</v>
      </c>
      <c r="G315" s="100" t="s">
        <v>58</v>
      </c>
      <c r="H315" s="100" t="s">
        <v>47</v>
      </c>
      <c r="I315" s="100"/>
      <c r="J315" s="100"/>
      <c r="K315" s="100"/>
      <c r="L315" s="100" t="s">
        <v>58</v>
      </c>
      <c r="M315" s="101" t="s">
        <v>158</v>
      </c>
      <c r="N315" s="102">
        <v>175</v>
      </c>
      <c r="O315" s="102">
        <v>31</v>
      </c>
      <c r="P315" s="101" t="s">
        <v>54</v>
      </c>
      <c r="Q315" s="103">
        <v>7366</v>
      </c>
      <c r="R315" s="103">
        <v>42</v>
      </c>
      <c r="S315" s="104">
        <v>175.3</v>
      </c>
      <c r="T315" s="103"/>
      <c r="U315" s="103"/>
      <c r="V315" s="104"/>
      <c r="W315" s="103">
        <v>7366</v>
      </c>
      <c r="X315" s="103">
        <v>42</v>
      </c>
      <c r="Y315" s="104">
        <v>175.3</v>
      </c>
      <c r="Z315" s="1">
        <f t="shared" si="13"/>
        <v>9</v>
      </c>
      <c r="AA315" s="1">
        <f t="shared" si="14"/>
        <v>98207</v>
      </c>
    </row>
    <row r="316" spans="1:27" ht="9.75" customHeight="1">
      <c r="A316" s="112" t="str">
        <f t="shared" si="12"/>
        <v>9 98208</v>
      </c>
      <c r="B316" s="97" t="s">
        <v>753</v>
      </c>
      <c r="C316" s="97" t="s">
        <v>53</v>
      </c>
      <c r="D316" s="97">
        <v>2</v>
      </c>
      <c r="E316" s="98" t="s">
        <v>312</v>
      </c>
      <c r="F316" s="99" t="s">
        <v>561</v>
      </c>
      <c r="G316" s="100" t="s">
        <v>58</v>
      </c>
      <c r="H316" s="100" t="s">
        <v>52</v>
      </c>
      <c r="I316" s="100"/>
      <c r="J316" s="100"/>
      <c r="K316" s="100"/>
      <c r="L316" s="100" t="s">
        <v>58</v>
      </c>
      <c r="M316" s="101" t="s">
        <v>159</v>
      </c>
      <c r="N316" s="102">
        <v>143</v>
      </c>
      <c r="O316" s="102">
        <v>53</v>
      </c>
      <c r="P316" s="101" t="s">
        <v>54</v>
      </c>
      <c r="Q316" s="103">
        <v>4433</v>
      </c>
      <c r="R316" s="103">
        <v>31</v>
      </c>
      <c r="S316" s="104">
        <v>143</v>
      </c>
      <c r="T316" s="103"/>
      <c r="U316" s="103"/>
      <c r="V316" s="104"/>
      <c r="W316" s="103">
        <v>4433</v>
      </c>
      <c r="X316" s="103">
        <v>31</v>
      </c>
      <c r="Y316" s="104">
        <v>143</v>
      </c>
      <c r="Z316" s="1">
        <f t="shared" si="13"/>
        <v>9</v>
      </c>
      <c r="AA316" s="1">
        <f t="shared" si="14"/>
        <v>98208</v>
      </c>
    </row>
    <row r="317" spans="1:27" ht="9.75" customHeight="1">
      <c r="A317" s="112" t="str">
        <f t="shared" si="12"/>
        <v>8 95557</v>
      </c>
      <c r="B317" s="97" t="s">
        <v>753</v>
      </c>
      <c r="C317" s="97" t="s">
        <v>53</v>
      </c>
      <c r="D317" s="97">
        <v>2</v>
      </c>
      <c r="E317" s="98" t="s">
        <v>318</v>
      </c>
      <c r="F317" s="99" t="s">
        <v>562</v>
      </c>
      <c r="G317" s="100" t="s">
        <v>46</v>
      </c>
      <c r="H317" s="100" t="s">
        <v>56</v>
      </c>
      <c r="I317" s="100"/>
      <c r="J317" s="100"/>
      <c r="K317" s="100"/>
      <c r="L317" s="100" t="s">
        <v>58</v>
      </c>
      <c r="M317" s="101" t="s">
        <v>160</v>
      </c>
      <c r="N317" s="102">
        <v>191</v>
      </c>
      <c r="O317" s="102">
        <v>20</v>
      </c>
      <c r="P317" s="101" t="s">
        <v>54</v>
      </c>
      <c r="Q317" s="103">
        <v>30261</v>
      </c>
      <c r="R317" s="103">
        <v>158</v>
      </c>
      <c r="S317" s="104">
        <v>191.5</v>
      </c>
      <c r="T317" s="103"/>
      <c r="U317" s="103"/>
      <c r="V317" s="104"/>
      <c r="W317" s="103">
        <v>30261</v>
      </c>
      <c r="X317" s="103">
        <v>158</v>
      </c>
      <c r="Y317" s="104">
        <v>191.5</v>
      </c>
      <c r="Z317" s="1">
        <f t="shared" si="13"/>
        <v>8</v>
      </c>
      <c r="AA317" s="1">
        <f t="shared" si="14"/>
        <v>95557</v>
      </c>
    </row>
    <row r="318" spans="1:27" ht="9.75" customHeight="1">
      <c r="A318" s="112" t="str">
        <f t="shared" si="12"/>
        <v>1 61869</v>
      </c>
      <c r="B318" s="97" t="s">
        <v>753</v>
      </c>
      <c r="C318" s="97" t="s">
        <v>45</v>
      </c>
      <c r="D318" s="97">
        <v>5</v>
      </c>
      <c r="E318" s="98" t="s">
        <v>309</v>
      </c>
      <c r="F318" s="99" t="s">
        <v>563</v>
      </c>
      <c r="G318" s="100" t="s">
        <v>46</v>
      </c>
      <c r="H318" s="100" t="s">
        <v>56</v>
      </c>
      <c r="I318" s="100"/>
      <c r="J318" s="100"/>
      <c r="K318" s="100"/>
      <c r="L318" s="100" t="s">
        <v>58</v>
      </c>
      <c r="M318" s="101" t="s">
        <v>5</v>
      </c>
      <c r="N318" s="102">
        <v>172</v>
      </c>
      <c r="O318" s="102">
        <v>33</v>
      </c>
      <c r="P318" s="101" t="s">
        <v>190</v>
      </c>
      <c r="Q318" s="103">
        <v>16548</v>
      </c>
      <c r="R318" s="103">
        <v>96</v>
      </c>
      <c r="S318" s="104">
        <v>172.3</v>
      </c>
      <c r="T318" s="103"/>
      <c r="U318" s="103"/>
      <c r="V318" s="104"/>
      <c r="W318" s="103">
        <v>16548</v>
      </c>
      <c r="X318" s="103">
        <v>96</v>
      </c>
      <c r="Y318" s="104">
        <v>172.3</v>
      </c>
      <c r="Z318" s="1">
        <f t="shared" si="13"/>
        <v>1</v>
      </c>
      <c r="AA318" s="1">
        <f t="shared" si="14"/>
        <v>61869</v>
      </c>
    </row>
    <row r="319" spans="1:27" ht="9.75" customHeight="1">
      <c r="A319" s="112" t="str">
        <f t="shared" si="12"/>
        <v>5 90495</v>
      </c>
      <c r="B319" s="97" t="s">
        <v>753</v>
      </c>
      <c r="C319" s="97" t="s">
        <v>49</v>
      </c>
      <c r="D319" s="97">
        <v>476</v>
      </c>
      <c r="E319" s="98" t="s">
        <v>307</v>
      </c>
      <c r="F319" s="99" t="s">
        <v>564</v>
      </c>
      <c r="G319" s="100" t="s">
        <v>46</v>
      </c>
      <c r="H319" s="100" t="s">
        <v>63</v>
      </c>
      <c r="I319" s="100"/>
      <c r="J319" s="100"/>
      <c r="K319" s="100"/>
      <c r="L319" s="100" t="s">
        <v>39</v>
      </c>
      <c r="M319" s="101" t="s">
        <v>161</v>
      </c>
      <c r="N319" s="102">
        <v>150</v>
      </c>
      <c r="O319" s="102">
        <v>49</v>
      </c>
      <c r="P319" s="101" t="s">
        <v>82</v>
      </c>
      <c r="Q319" s="103">
        <v>909</v>
      </c>
      <c r="R319" s="103">
        <v>6</v>
      </c>
      <c r="S319" s="104">
        <v>151.5</v>
      </c>
      <c r="T319" s="103">
        <v>3005</v>
      </c>
      <c r="U319" s="103">
        <v>20</v>
      </c>
      <c r="V319" s="104">
        <v>150.2</v>
      </c>
      <c r="W319" s="103">
        <v>3914</v>
      </c>
      <c r="X319" s="103">
        <v>26</v>
      </c>
      <c r="Y319" s="104">
        <v>150.5</v>
      </c>
      <c r="Z319" s="1">
        <f t="shared" si="13"/>
        <v>5</v>
      </c>
      <c r="AA319" s="1">
        <f t="shared" si="14"/>
        <v>90495</v>
      </c>
    </row>
    <row r="320" spans="1:27" ht="9.75" customHeight="1">
      <c r="A320" s="112" t="str">
        <f t="shared" si="12"/>
        <v>18 113618</v>
      </c>
      <c r="B320" s="97" t="s">
        <v>753</v>
      </c>
      <c r="C320" s="97" t="s">
        <v>53</v>
      </c>
      <c r="D320" s="97">
        <v>3</v>
      </c>
      <c r="E320" s="98" t="s">
        <v>754</v>
      </c>
      <c r="F320" s="99" t="s">
        <v>874</v>
      </c>
      <c r="G320" s="100" t="s">
        <v>46</v>
      </c>
      <c r="H320" s="100" t="s">
        <v>47</v>
      </c>
      <c r="I320" s="100" t="s">
        <v>38</v>
      </c>
      <c r="J320" s="100"/>
      <c r="K320" s="100"/>
      <c r="L320" s="100" t="s">
        <v>58</v>
      </c>
      <c r="M320" s="101" t="s">
        <v>875</v>
      </c>
      <c r="N320" s="102">
        <v>141</v>
      </c>
      <c r="O320" s="102">
        <v>55</v>
      </c>
      <c r="P320" s="101" t="s">
        <v>61</v>
      </c>
      <c r="Q320" s="103"/>
      <c r="R320" s="103"/>
      <c r="S320" s="104"/>
      <c r="T320" s="103">
        <v>1897</v>
      </c>
      <c r="U320" s="103">
        <v>14</v>
      </c>
      <c r="V320" s="104">
        <v>135.5</v>
      </c>
      <c r="W320" s="103">
        <v>1897</v>
      </c>
      <c r="X320" s="103">
        <v>14</v>
      </c>
      <c r="Y320" s="104">
        <v>135.5</v>
      </c>
      <c r="Z320" s="1">
        <f t="shared" si="13"/>
        <v>18</v>
      </c>
      <c r="AA320" s="1">
        <f t="shared" si="14"/>
        <v>113618</v>
      </c>
    </row>
    <row r="321" spans="1:27" ht="9.75" customHeight="1">
      <c r="A321" s="112" t="str">
        <f t="shared" si="12"/>
        <v>11 102960</v>
      </c>
      <c r="B321" s="97" t="s">
        <v>753</v>
      </c>
      <c r="C321" s="97" t="s">
        <v>45</v>
      </c>
      <c r="D321" s="97">
        <v>621</v>
      </c>
      <c r="E321" s="98" t="s">
        <v>78</v>
      </c>
      <c r="F321" s="99" t="s">
        <v>565</v>
      </c>
      <c r="G321" s="100" t="s">
        <v>46</v>
      </c>
      <c r="H321" s="100" t="s">
        <v>47</v>
      </c>
      <c r="I321" s="100"/>
      <c r="J321" s="100"/>
      <c r="K321" s="100"/>
      <c r="L321" s="100" t="s">
        <v>58</v>
      </c>
      <c r="M321" s="101" t="s">
        <v>16</v>
      </c>
      <c r="N321" s="102">
        <v>188</v>
      </c>
      <c r="O321" s="102">
        <v>22</v>
      </c>
      <c r="P321" s="101" t="s">
        <v>616</v>
      </c>
      <c r="Q321" s="103">
        <v>16000</v>
      </c>
      <c r="R321" s="103">
        <v>85</v>
      </c>
      <c r="S321" s="104">
        <v>188.2</v>
      </c>
      <c r="T321" s="103"/>
      <c r="U321" s="103"/>
      <c r="V321" s="104"/>
      <c r="W321" s="103">
        <v>16000</v>
      </c>
      <c r="X321" s="103">
        <v>85</v>
      </c>
      <c r="Y321" s="104">
        <v>188.2</v>
      </c>
      <c r="Z321" s="1">
        <f t="shared" si="13"/>
        <v>11</v>
      </c>
      <c r="AA321" s="1">
        <f t="shared" si="14"/>
        <v>102960</v>
      </c>
    </row>
    <row r="322" spans="1:27" ht="9.75" customHeight="1">
      <c r="A322" s="112" t="str">
        <f t="shared" si="12"/>
        <v>6 91087</v>
      </c>
      <c r="B322" s="97" t="s">
        <v>753</v>
      </c>
      <c r="C322" s="97" t="s">
        <v>45</v>
      </c>
      <c r="D322" s="97">
        <v>621</v>
      </c>
      <c r="E322" s="98" t="s">
        <v>371</v>
      </c>
      <c r="F322" s="99" t="s">
        <v>681</v>
      </c>
      <c r="G322" s="100" t="s">
        <v>46</v>
      </c>
      <c r="H322" s="100" t="s">
        <v>63</v>
      </c>
      <c r="I322" s="100"/>
      <c r="J322" s="100"/>
      <c r="K322" s="100"/>
      <c r="L322" s="100" t="s">
        <v>58</v>
      </c>
      <c r="M322" s="101" t="s">
        <v>682</v>
      </c>
      <c r="N322" s="102">
        <v>166</v>
      </c>
      <c r="O322" s="102">
        <v>37</v>
      </c>
      <c r="P322" s="101" t="s">
        <v>616</v>
      </c>
      <c r="Q322" s="103">
        <v>8968</v>
      </c>
      <c r="R322" s="103">
        <v>54</v>
      </c>
      <c r="S322" s="104">
        <v>166</v>
      </c>
      <c r="T322" s="103"/>
      <c r="U322" s="103"/>
      <c r="V322" s="104"/>
      <c r="W322" s="103">
        <v>8968</v>
      </c>
      <c r="X322" s="103">
        <v>54</v>
      </c>
      <c r="Y322" s="104">
        <v>166</v>
      </c>
      <c r="Z322" s="1">
        <f t="shared" si="13"/>
        <v>6</v>
      </c>
      <c r="AA322" s="1">
        <f t="shared" si="14"/>
        <v>91087</v>
      </c>
    </row>
    <row r="323" spans="1:27" ht="9.75" customHeight="1">
      <c r="A323" s="112" t="str">
        <f t="shared" si="12"/>
        <v>14 106029</v>
      </c>
      <c r="B323" s="97" t="s">
        <v>753</v>
      </c>
      <c r="C323" s="97" t="s">
        <v>49</v>
      </c>
      <c r="D323" s="97">
        <v>235</v>
      </c>
      <c r="E323" s="98" t="s">
        <v>45</v>
      </c>
      <c r="F323" s="99" t="s">
        <v>566</v>
      </c>
      <c r="G323" s="100" t="s">
        <v>46</v>
      </c>
      <c r="H323" s="100" t="s">
        <v>47</v>
      </c>
      <c r="I323" s="100"/>
      <c r="J323" s="100"/>
      <c r="K323" s="100"/>
      <c r="L323" s="100" t="s">
        <v>39</v>
      </c>
      <c r="M323" s="101" t="s">
        <v>6</v>
      </c>
      <c r="N323" s="102">
        <v>154</v>
      </c>
      <c r="O323" s="102">
        <v>46</v>
      </c>
      <c r="P323" s="101" t="s">
        <v>51</v>
      </c>
      <c r="Q323" s="103">
        <v>477</v>
      </c>
      <c r="R323" s="103">
        <v>3</v>
      </c>
      <c r="S323" s="104">
        <v>159</v>
      </c>
      <c r="T323" s="103">
        <v>3230</v>
      </c>
      <c r="U323" s="103">
        <v>21</v>
      </c>
      <c r="V323" s="104">
        <v>153.8</v>
      </c>
      <c r="W323" s="103">
        <v>3707</v>
      </c>
      <c r="X323" s="103">
        <v>24</v>
      </c>
      <c r="Y323" s="104">
        <v>154.4</v>
      </c>
      <c r="Z323" s="1">
        <f t="shared" si="13"/>
        <v>14</v>
      </c>
      <c r="AA323" s="1">
        <f t="shared" si="14"/>
        <v>106029</v>
      </c>
    </row>
    <row r="324" spans="1:27" ht="9.75" customHeight="1">
      <c r="A324" s="112" t="str">
        <f aca="true" t="shared" si="15" ref="A324:A345">CONCATENATE(Z324," ",AA324)</f>
        <v>98 61455</v>
      </c>
      <c r="B324" s="97" t="s">
        <v>753</v>
      </c>
      <c r="C324" s="97" t="s">
        <v>49</v>
      </c>
      <c r="D324" s="97">
        <v>235</v>
      </c>
      <c r="E324" s="98" t="s">
        <v>178</v>
      </c>
      <c r="F324" s="99" t="s">
        <v>567</v>
      </c>
      <c r="G324" s="100" t="s">
        <v>46</v>
      </c>
      <c r="H324" s="100" t="s">
        <v>52</v>
      </c>
      <c r="I324" s="100"/>
      <c r="J324" s="100"/>
      <c r="K324" s="100"/>
      <c r="L324" s="100" t="s">
        <v>39</v>
      </c>
      <c r="M324" s="101" t="s">
        <v>162</v>
      </c>
      <c r="N324" s="102">
        <v>153</v>
      </c>
      <c r="O324" s="102">
        <v>46</v>
      </c>
      <c r="P324" s="101" t="s">
        <v>51</v>
      </c>
      <c r="Q324" s="103">
        <v>4306</v>
      </c>
      <c r="R324" s="103">
        <v>28</v>
      </c>
      <c r="S324" s="104">
        <v>153.7</v>
      </c>
      <c r="T324" s="103"/>
      <c r="U324" s="103"/>
      <c r="V324" s="104"/>
      <c r="W324" s="103">
        <v>4306</v>
      </c>
      <c r="X324" s="103">
        <v>28</v>
      </c>
      <c r="Y324" s="104">
        <v>153.7</v>
      </c>
      <c r="Z324" s="1">
        <f aca="true" t="shared" si="16" ref="Z324:Z345">E324*1</f>
        <v>98</v>
      </c>
      <c r="AA324" s="1">
        <f aca="true" t="shared" si="17" ref="AA324:AA345">F324*1</f>
        <v>61455</v>
      </c>
    </row>
    <row r="325" spans="1:27" ht="9.75" customHeight="1">
      <c r="A325" s="112" t="str">
        <f t="shared" si="15"/>
        <v>7 93424</v>
      </c>
      <c r="B325" s="97" t="s">
        <v>753</v>
      </c>
      <c r="C325" s="97" t="s">
        <v>49</v>
      </c>
      <c r="D325" s="97">
        <v>235</v>
      </c>
      <c r="E325" s="98" t="s">
        <v>340</v>
      </c>
      <c r="F325" s="99" t="s">
        <v>568</v>
      </c>
      <c r="G325" s="100" t="s">
        <v>46</v>
      </c>
      <c r="H325" s="100" t="s">
        <v>47</v>
      </c>
      <c r="I325" s="100"/>
      <c r="J325" s="100"/>
      <c r="K325" s="100"/>
      <c r="L325" s="100" t="s">
        <v>58</v>
      </c>
      <c r="M325" s="101" t="s">
        <v>569</v>
      </c>
      <c r="N325" s="102">
        <v>153</v>
      </c>
      <c r="O325" s="102">
        <v>46</v>
      </c>
      <c r="P325" s="101" t="s">
        <v>51</v>
      </c>
      <c r="Q325" s="103">
        <v>667</v>
      </c>
      <c r="R325" s="103">
        <v>4</v>
      </c>
      <c r="S325" s="104">
        <v>166.7</v>
      </c>
      <c r="T325" s="103">
        <v>5016</v>
      </c>
      <c r="U325" s="103">
        <v>33</v>
      </c>
      <c r="V325" s="104">
        <v>152</v>
      </c>
      <c r="W325" s="103">
        <v>5683</v>
      </c>
      <c r="X325" s="103">
        <v>37</v>
      </c>
      <c r="Y325" s="104">
        <v>153.5</v>
      </c>
      <c r="Z325" s="1">
        <f t="shared" si="16"/>
        <v>7</v>
      </c>
      <c r="AA325" s="1">
        <f t="shared" si="17"/>
        <v>93424</v>
      </c>
    </row>
    <row r="326" spans="1:27" ht="9.75" customHeight="1">
      <c r="A326" s="112" t="str">
        <f t="shared" si="15"/>
        <v>11 102915</v>
      </c>
      <c r="B326" s="97" t="s">
        <v>753</v>
      </c>
      <c r="C326" s="97" t="s">
        <v>45</v>
      </c>
      <c r="D326" s="97">
        <v>4</v>
      </c>
      <c r="E326" s="98" t="s">
        <v>78</v>
      </c>
      <c r="F326" s="99" t="s">
        <v>570</v>
      </c>
      <c r="G326" s="100" t="s">
        <v>46</v>
      </c>
      <c r="H326" s="100" t="s">
        <v>63</v>
      </c>
      <c r="I326" s="100"/>
      <c r="J326" s="100"/>
      <c r="K326" s="100"/>
      <c r="L326" s="100" t="s">
        <v>58</v>
      </c>
      <c r="M326" s="101" t="s">
        <v>17</v>
      </c>
      <c r="N326" s="102">
        <v>165</v>
      </c>
      <c r="O326" s="102">
        <v>38</v>
      </c>
      <c r="P326" s="101" t="s">
        <v>192</v>
      </c>
      <c r="Q326" s="103">
        <v>8458</v>
      </c>
      <c r="R326" s="103">
        <v>51</v>
      </c>
      <c r="S326" s="104">
        <v>165.8</v>
      </c>
      <c r="T326" s="103"/>
      <c r="U326" s="103"/>
      <c r="V326" s="104"/>
      <c r="W326" s="103">
        <v>8458</v>
      </c>
      <c r="X326" s="103">
        <v>51</v>
      </c>
      <c r="Y326" s="104">
        <v>165.8</v>
      </c>
      <c r="Z326" s="1">
        <f t="shared" si="16"/>
        <v>11</v>
      </c>
      <c r="AA326" s="1">
        <f t="shared" si="17"/>
        <v>102915</v>
      </c>
    </row>
    <row r="327" spans="1:27" ht="9.75" customHeight="1">
      <c r="A327" s="112" t="str">
        <f t="shared" si="15"/>
        <v>4 88092</v>
      </c>
      <c r="B327" s="97" t="s">
        <v>753</v>
      </c>
      <c r="C327" s="97" t="s">
        <v>49</v>
      </c>
      <c r="D327" s="97">
        <v>4</v>
      </c>
      <c r="E327" s="98" t="s">
        <v>432</v>
      </c>
      <c r="F327" s="99" t="s">
        <v>571</v>
      </c>
      <c r="G327" s="100" t="s">
        <v>46</v>
      </c>
      <c r="H327" s="100" t="s">
        <v>63</v>
      </c>
      <c r="I327" s="100"/>
      <c r="J327" s="100"/>
      <c r="K327" s="100"/>
      <c r="L327" s="100" t="s">
        <v>58</v>
      </c>
      <c r="M327" s="101" t="s">
        <v>163</v>
      </c>
      <c r="N327" s="102">
        <v>196</v>
      </c>
      <c r="O327" s="102">
        <v>16</v>
      </c>
      <c r="P327" s="101" t="s">
        <v>228</v>
      </c>
      <c r="Q327" s="103">
        <v>32652</v>
      </c>
      <c r="R327" s="103">
        <v>166</v>
      </c>
      <c r="S327" s="104">
        <v>196.6</v>
      </c>
      <c r="T327" s="103"/>
      <c r="U327" s="103"/>
      <c r="V327" s="104"/>
      <c r="W327" s="103">
        <v>32652</v>
      </c>
      <c r="X327" s="103">
        <v>166</v>
      </c>
      <c r="Y327" s="104">
        <v>196.6</v>
      </c>
      <c r="Z327" s="1">
        <f t="shared" si="16"/>
        <v>4</v>
      </c>
      <c r="AA327" s="1">
        <f t="shared" si="17"/>
        <v>88092</v>
      </c>
    </row>
    <row r="328" spans="1:27" ht="9.75" customHeight="1">
      <c r="A328" s="112" t="str">
        <f t="shared" si="15"/>
        <v>13 105141</v>
      </c>
      <c r="B328" s="97" t="s">
        <v>753</v>
      </c>
      <c r="C328" s="97" t="s">
        <v>53</v>
      </c>
      <c r="D328" s="97">
        <v>2</v>
      </c>
      <c r="E328" s="98" t="s">
        <v>226</v>
      </c>
      <c r="F328" s="99" t="s">
        <v>572</v>
      </c>
      <c r="G328" s="100" t="s">
        <v>58</v>
      </c>
      <c r="H328" s="100" t="s">
        <v>75</v>
      </c>
      <c r="I328" s="100"/>
      <c r="J328" s="100"/>
      <c r="K328" s="100"/>
      <c r="L328" s="100" t="s">
        <v>58</v>
      </c>
      <c r="M328" s="101" t="s">
        <v>18</v>
      </c>
      <c r="N328" s="102">
        <v>172</v>
      </c>
      <c r="O328" s="102">
        <v>33</v>
      </c>
      <c r="P328" s="101" t="s">
        <v>54</v>
      </c>
      <c r="Q328" s="103">
        <v>31576</v>
      </c>
      <c r="R328" s="103">
        <v>183</v>
      </c>
      <c r="S328" s="104">
        <v>172.5</v>
      </c>
      <c r="T328" s="103"/>
      <c r="U328" s="103"/>
      <c r="V328" s="104"/>
      <c r="W328" s="103">
        <v>31576</v>
      </c>
      <c r="X328" s="103">
        <v>183</v>
      </c>
      <c r="Y328" s="104">
        <v>172.5</v>
      </c>
      <c r="Z328" s="1">
        <f t="shared" si="16"/>
        <v>13</v>
      </c>
      <c r="AA328" s="1">
        <f t="shared" si="17"/>
        <v>105141</v>
      </c>
    </row>
    <row r="329" spans="1:27" ht="9.75" customHeight="1">
      <c r="A329" s="112" t="str">
        <f t="shared" si="15"/>
        <v>13 105142</v>
      </c>
      <c r="B329" s="97" t="s">
        <v>753</v>
      </c>
      <c r="C329" s="97" t="s">
        <v>53</v>
      </c>
      <c r="D329" s="97">
        <v>2</v>
      </c>
      <c r="E329" s="98" t="s">
        <v>226</v>
      </c>
      <c r="F329" s="99" t="s">
        <v>573</v>
      </c>
      <c r="G329" s="100" t="s">
        <v>46</v>
      </c>
      <c r="H329" s="100" t="s">
        <v>71</v>
      </c>
      <c r="I329" s="100"/>
      <c r="J329" s="100"/>
      <c r="K329" s="100"/>
      <c r="L329" s="100" t="s">
        <v>58</v>
      </c>
      <c r="M329" s="101" t="s">
        <v>19</v>
      </c>
      <c r="N329" s="102">
        <v>166</v>
      </c>
      <c r="O329" s="102">
        <v>37</v>
      </c>
      <c r="P329" s="101" t="s">
        <v>54</v>
      </c>
      <c r="Q329" s="103">
        <v>29720</v>
      </c>
      <c r="R329" s="103">
        <v>178</v>
      </c>
      <c r="S329" s="104">
        <v>166.9</v>
      </c>
      <c r="T329" s="103"/>
      <c r="U329" s="103"/>
      <c r="V329" s="104"/>
      <c r="W329" s="103">
        <v>29720</v>
      </c>
      <c r="X329" s="103">
        <v>178</v>
      </c>
      <c r="Y329" s="104">
        <v>166.9</v>
      </c>
      <c r="Z329" s="1">
        <f t="shared" si="16"/>
        <v>13</v>
      </c>
      <c r="AA329" s="1">
        <f t="shared" si="17"/>
        <v>105142</v>
      </c>
    </row>
    <row r="330" spans="1:27" ht="9.75" customHeight="1">
      <c r="A330" s="112" t="str">
        <f t="shared" si="15"/>
        <v>14 106684</v>
      </c>
      <c r="B330" s="97" t="s">
        <v>753</v>
      </c>
      <c r="C330" s="97" t="s">
        <v>53</v>
      </c>
      <c r="D330" s="97">
        <v>3</v>
      </c>
      <c r="E330" s="98" t="s">
        <v>45</v>
      </c>
      <c r="F330" s="99" t="s">
        <v>876</v>
      </c>
      <c r="G330" s="100" t="s">
        <v>58</v>
      </c>
      <c r="H330" s="100" t="s">
        <v>47</v>
      </c>
      <c r="I330" s="100"/>
      <c r="J330" s="100" t="s">
        <v>39</v>
      </c>
      <c r="K330" s="100"/>
      <c r="L330" s="100" t="s">
        <v>58</v>
      </c>
      <c r="M330" s="101" t="s">
        <v>877</v>
      </c>
      <c r="N330" s="102">
        <v>132</v>
      </c>
      <c r="O330" s="102">
        <v>61</v>
      </c>
      <c r="P330" s="101" t="s">
        <v>61</v>
      </c>
      <c r="Q330" s="103">
        <v>7153</v>
      </c>
      <c r="R330" s="103">
        <v>54</v>
      </c>
      <c r="S330" s="104">
        <v>132.4</v>
      </c>
      <c r="T330" s="103"/>
      <c r="U330" s="103"/>
      <c r="V330" s="104"/>
      <c r="W330" s="103">
        <v>7153</v>
      </c>
      <c r="X330" s="103">
        <v>54</v>
      </c>
      <c r="Y330" s="104">
        <v>132.4</v>
      </c>
      <c r="Z330" s="1">
        <f t="shared" si="16"/>
        <v>14</v>
      </c>
      <c r="AA330" s="1">
        <f t="shared" si="17"/>
        <v>106684</v>
      </c>
    </row>
    <row r="331" spans="1:27" ht="9.75" customHeight="1">
      <c r="A331" s="112" t="str">
        <f t="shared" si="15"/>
        <v>1 62849</v>
      </c>
      <c r="B331" s="97" t="s">
        <v>753</v>
      </c>
      <c r="C331" s="97" t="s">
        <v>53</v>
      </c>
      <c r="D331" s="97">
        <v>3</v>
      </c>
      <c r="E331" s="98" t="s">
        <v>309</v>
      </c>
      <c r="F331" s="99" t="s">
        <v>878</v>
      </c>
      <c r="G331" s="100" t="s">
        <v>46</v>
      </c>
      <c r="H331" s="100" t="s">
        <v>47</v>
      </c>
      <c r="I331" s="100"/>
      <c r="J331" s="100" t="s">
        <v>39</v>
      </c>
      <c r="K331" s="100"/>
      <c r="L331" s="100" t="s">
        <v>58</v>
      </c>
      <c r="M331" s="101" t="s">
        <v>879</v>
      </c>
      <c r="N331" s="102">
        <v>177</v>
      </c>
      <c r="O331" s="102">
        <v>30</v>
      </c>
      <c r="P331" s="101" t="s">
        <v>61</v>
      </c>
      <c r="Q331" s="103">
        <v>11011</v>
      </c>
      <c r="R331" s="103">
        <v>62</v>
      </c>
      <c r="S331" s="104">
        <v>177.5</v>
      </c>
      <c r="T331" s="103"/>
      <c r="U331" s="103"/>
      <c r="V331" s="104"/>
      <c r="W331" s="103">
        <v>11011</v>
      </c>
      <c r="X331" s="103">
        <v>62</v>
      </c>
      <c r="Y331" s="104">
        <v>177.5</v>
      </c>
      <c r="Z331" s="1">
        <f t="shared" si="16"/>
        <v>1</v>
      </c>
      <c r="AA331" s="1">
        <f t="shared" si="17"/>
        <v>62849</v>
      </c>
    </row>
    <row r="332" spans="1:27" ht="9.75" customHeight="1">
      <c r="A332" s="112" t="str">
        <f t="shared" si="15"/>
        <v>12 103643</v>
      </c>
      <c r="B332" s="97" t="s">
        <v>753</v>
      </c>
      <c r="C332" s="97" t="s">
        <v>45</v>
      </c>
      <c r="D332" s="97">
        <v>4</v>
      </c>
      <c r="E332" s="98" t="s">
        <v>95</v>
      </c>
      <c r="F332" s="99" t="s">
        <v>574</v>
      </c>
      <c r="G332" s="100" t="s">
        <v>46</v>
      </c>
      <c r="H332" s="100" t="s">
        <v>52</v>
      </c>
      <c r="I332" s="100"/>
      <c r="J332" s="100"/>
      <c r="K332" s="100"/>
      <c r="L332" s="100" t="s">
        <v>58</v>
      </c>
      <c r="M332" s="101" t="s">
        <v>20</v>
      </c>
      <c r="N332" s="102">
        <v>158</v>
      </c>
      <c r="O332" s="102">
        <v>43</v>
      </c>
      <c r="P332" s="101" t="s">
        <v>192</v>
      </c>
      <c r="Q332" s="103">
        <v>5712</v>
      </c>
      <c r="R332" s="103">
        <v>36</v>
      </c>
      <c r="S332" s="104">
        <v>158.6</v>
      </c>
      <c r="T332" s="103"/>
      <c r="U332" s="103"/>
      <c r="V332" s="104"/>
      <c r="W332" s="103">
        <v>5712</v>
      </c>
      <c r="X332" s="103">
        <v>36</v>
      </c>
      <c r="Y332" s="104">
        <v>158.6</v>
      </c>
      <c r="Z332" s="1">
        <f t="shared" si="16"/>
        <v>12</v>
      </c>
      <c r="AA332" s="1">
        <f t="shared" si="17"/>
        <v>103643</v>
      </c>
    </row>
    <row r="333" spans="1:27" ht="9.75" customHeight="1">
      <c r="A333" s="112" t="str">
        <f t="shared" si="15"/>
        <v>10 99412</v>
      </c>
      <c r="B333" s="97" t="s">
        <v>753</v>
      </c>
      <c r="C333" s="97" t="s">
        <v>49</v>
      </c>
      <c r="D333" s="97">
        <v>4</v>
      </c>
      <c r="E333" s="98" t="s">
        <v>86</v>
      </c>
      <c r="F333" s="99" t="s">
        <v>575</v>
      </c>
      <c r="G333" s="100" t="s">
        <v>46</v>
      </c>
      <c r="H333" s="100" t="s">
        <v>63</v>
      </c>
      <c r="I333" s="100"/>
      <c r="J333" s="100" t="s">
        <v>39</v>
      </c>
      <c r="K333" s="100"/>
      <c r="L333" s="100" t="s">
        <v>58</v>
      </c>
      <c r="M333" s="101" t="s">
        <v>207</v>
      </c>
      <c r="N333" s="102">
        <v>150</v>
      </c>
      <c r="O333" s="102">
        <v>49</v>
      </c>
      <c r="P333" s="101" t="s">
        <v>228</v>
      </c>
      <c r="Q333" s="103">
        <v>1537</v>
      </c>
      <c r="R333" s="103">
        <v>13</v>
      </c>
      <c r="S333" s="104">
        <v>118.2</v>
      </c>
      <c r="T333" s="103"/>
      <c r="U333" s="103"/>
      <c r="V333" s="104"/>
      <c r="W333" s="103">
        <v>1537</v>
      </c>
      <c r="X333" s="103">
        <v>13</v>
      </c>
      <c r="Y333" s="104">
        <v>118.2</v>
      </c>
      <c r="Z333" s="1">
        <f t="shared" si="16"/>
        <v>10</v>
      </c>
      <c r="AA333" s="1">
        <f t="shared" si="17"/>
        <v>99412</v>
      </c>
    </row>
    <row r="334" spans="1:27" ht="9.75" customHeight="1">
      <c r="A334" s="112" t="str">
        <f t="shared" si="15"/>
        <v>78 4327</v>
      </c>
      <c r="B334" s="97" t="s">
        <v>753</v>
      </c>
      <c r="C334" s="97" t="s">
        <v>49</v>
      </c>
      <c r="D334" s="97">
        <v>476</v>
      </c>
      <c r="E334" s="98" t="s">
        <v>140</v>
      </c>
      <c r="F334" s="99" t="s">
        <v>880</v>
      </c>
      <c r="G334" s="100" t="s">
        <v>46</v>
      </c>
      <c r="H334" s="100" t="s">
        <v>63</v>
      </c>
      <c r="I334" s="100"/>
      <c r="J334" s="100"/>
      <c r="K334" s="100"/>
      <c r="L334" s="100" t="s">
        <v>58</v>
      </c>
      <c r="M334" s="101" t="s">
        <v>881</v>
      </c>
      <c r="N334" s="102">
        <v>193</v>
      </c>
      <c r="O334" s="102">
        <v>18</v>
      </c>
      <c r="P334" s="101" t="s">
        <v>82</v>
      </c>
      <c r="Q334" s="103">
        <v>1236</v>
      </c>
      <c r="R334" s="103">
        <v>6</v>
      </c>
      <c r="S334" s="104">
        <v>206</v>
      </c>
      <c r="T334" s="103"/>
      <c r="U334" s="103"/>
      <c r="V334" s="104"/>
      <c r="W334" s="103">
        <v>1236</v>
      </c>
      <c r="X334" s="103">
        <v>6</v>
      </c>
      <c r="Y334" s="104">
        <v>206</v>
      </c>
      <c r="Z334" s="1">
        <f t="shared" si="16"/>
        <v>78</v>
      </c>
      <c r="AA334" s="1">
        <f t="shared" si="17"/>
        <v>4327</v>
      </c>
    </row>
    <row r="335" spans="1:27" ht="9.75" customHeight="1">
      <c r="A335" s="112" t="str">
        <f t="shared" si="15"/>
        <v>5 89135</v>
      </c>
      <c r="B335" s="97" t="s">
        <v>753</v>
      </c>
      <c r="C335" s="97" t="s">
        <v>53</v>
      </c>
      <c r="D335" s="97">
        <v>3</v>
      </c>
      <c r="E335" s="98" t="s">
        <v>307</v>
      </c>
      <c r="F335" s="99" t="s">
        <v>337</v>
      </c>
      <c r="G335" s="100" t="s">
        <v>58</v>
      </c>
      <c r="H335" s="100" t="s">
        <v>47</v>
      </c>
      <c r="I335" s="100"/>
      <c r="J335" s="100"/>
      <c r="K335" s="100"/>
      <c r="L335" s="100" t="s">
        <v>39</v>
      </c>
      <c r="M335" s="101" t="s">
        <v>608</v>
      </c>
      <c r="N335" s="102">
        <v>155</v>
      </c>
      <c r="O335" s="102">
        <v>45</v>
      </c>
      <c r="P335" s="101" t="s">
        <v>61</v>
      </c>
      <c r="Q335" s="103">
        <v>6066</v>
      </c>
      <c r="R335" s="103">
        <v>39</v>
      </c>
      <c r="S335" s="104">
        <v>155.5</v>
      </c>
      <c r="T335" s="103"/>
      <c r="U335" s="103"/>
      <c r="V335" s="104"/>
      <c r="W335" s="103">
        <v>6066</v>
      </c>
      <c r="X335" s="103">
        <v>39</v>
      </c>
      <c r="Y335" s="104">
        <v>155.5</v>
      </c>
      <c r="Z335" s="1">
        <f t="shared" si="16"/>
        <v>5</v>
      </c>
      <c r="AA335" s="1">
        <f t="shared" si="17"/>
        <v>89135</v>
      </c>
    </row>
    <row r="336" spans="1:27" ht="9.75" customHeight="1">
      <c r="A336" s="112" t="str">
        <f t="shared" si="15"/>
        <v>99 61777</v>
      </c>
      <c r="B336" s="97" t="s">
        <v>753</v>
      </c>
      <c r="C336" s="97" t="s">
        <v>49</v>
      </c>
      <c r="D336" s="97">
        <v>235</v>
      </c>
      <c r="E336" s="98" t="s">
        <v>194</v>
      </c>
      <c r="F336" s="99" t="s">
        <v>576</v>
      </c>
      <c r="G336" s="100" t="s">
        <v>58</v>
      </c>
      <c r="H336" s="100" t="s">
        <v>63</v>
      </c>
      <c r="I336" s="100"/>
      <c r="J336" s="100"/>
      <c r="K336" s="100"/>
      <c r="L336" s="100" t="s">
        <v>58</v>
      </c>
      <c r="M336" s="101" t="s">
        <v>21</v>
      </c>
      <c r="N336" s="102">
        <v>138</v>
      </c>
      <c r="O336" s="102">
        <v>57</v>
      </c>
      <c r="P336" s="101" t="s">
        <v>51</v>
      </c>
      <c r="Q336" s="103">
        <v>5537</v>
      </c>
      <c r="R336" s="103">
        <v>40</v>
      </c>
      <c r="S336" s="104">
        <v>138.4</v>
      </c>
      <c r="T336" s="103"/>
      <c r="U336" s="103"/>
      <c r="V336" s="104"/>
      <c r="W336" s="103">
        <v>5537</v>
      </c>
      <c r="X336" s="103">
        <v>40</v>
      </c>
      <c r="Y336" s="104">
        <v>138.4</v>
      </c>
      <c r="Z336" s="1">
        <f t="shared" si="16"/>
        <v>99</v>
      </c>
      <c r="AA336" s="1">
        <f t="shared" si="17"/>
        <v>61777</v>
      </c>
    </row>
    <row r="337" spans="1:27" ht="9.75" customHeight="1">
      <c r="A337" s="112" t="str">
        <f t="shared" si="15"/>
        <v>3 65220</v>
      </c>
      <c r="B337" s="97" t="s">
        <v>753</v>
      </c>
      <c r="C337" s="97" t="s">
        <v>49</v>
      </c>
      <c r="D337" s="97">
        <v>235</v>
      </c>
      <c r="E337" s="98" t="s">
        <v>406</v>
      </c>
      <c r="F337" s="99" t="s">
        <v>577</v>
      </c>
      <c r="G337" s="100" t="s">
        <v>46</v>
      </c>
      <c r="H337" s="100" t="s">
        <v>63</v>
      </c>
      <c r="I337" s="100"/>
      <c r="J337" s="100"/>
      <c r="K337" s="100"/>
      <c r="L337" s="100" t="s">
        <v>58</v>
      </c>
      <c r="M337" s="101" t="s">
        <v>164</v>
      </c>
      <c r="N337" s="102">
        <v>162</v>
      </c>
      <c r="O337" s="102">
        <v>40</v>
      </c>
      <c r="P337" s="101" t="s">
        <v>51</v>
      </c>
      <c r="Q337" s="103"/>
      <c r="R337" s="103"/>
      <c r="S337" s="104"/>
      <c r="T337" s="103">
        <v>2775</v>
      </c>
      <c r="U337" s="103">
        <v>18</v>
      </c>
      <c r="V337" s="104">
        <v>154.1</v>
      </c>
      <c r="W337" s="103">
        <v>2775</v>
      </c>
      <c r="X337" s="103">
        <v>18</v>
      </c>
      <c r="Y337" s="104">
        <v>154.1</v>
      </c>
      <c r="Z337" s="1">
        <f t="shared" si="16"/>
        <v>3</v>
      </c>
      <c r="AA337" s="1">
        <f t="shared" si="17"/>
        <v>65220</v>
      </c>
    </row>
    <row r="338" spans="1:27" ht="9.75" customHeight="1">
      <c r="A338" s="112" t="str">
        <f t="shared" si="15"/>
        <v>14 106441</v>
      </c>
      <c r="B338" s="97" t="s">
        <v>753</v>
      </c>
      <c r="C338" s="97" t="s">
        <v>49</v>
      </c>
      <c r="D338" s="97">
        <v>475</v>
      </c>
      <c r="E338" s="98" t="s">
        <v>45</v>
      </c>
      <c r="F338" s="99" t="s">
        <v>578</v>
      </c>
      <c r="G338" s="100" t="s">
        <v>46</v>
      </c>
      <c r="H338" s="100" t="s">
        <v>75</v>
      </c>
      <c r="I338" s="100"/>
      <c r="J338" s="100"/>
      <c r="K338" s="100"/>
      <c r="L338" s="100" t="s">
        <v>58</v>
      </c>
      <c r="M338" s="101" t="s">
        <v>7</v>
      </c>
      <c r="N338" s="102">
        <v>107</v>
      </c>
      <c r="O338" s="102">
        <v>79</v>
      </c>
      <c r="P338" s="101" t="s">
        <v>65</v>
      </c>
      <c r="Q338" s="103">
        <v>3237</v>
      </c>
      <c r="R338" s="103">
        <v>30</v>
      </c>
      <c r="S338" s="104">
        <v>107.9</v>
      </c>
      <c r="T338" s="103"/>
      <c r="U338" s="103"/>
      <c r="V338" s="104"/>
      <c r="W338" s="103">
        <v>3237</v>
      </c>
      <c r="X338" s="103">
        <v>30</v>
      </c>
      <c r="Y338" s="104">
        <v>107.9</v>
      </c>
      <c r="Z338" s="1">
        <f t="shared" si="16"/>
        <v>14</v>
      </c>
      <c r="AA338" s="1">
        <f t="shared" si="17"/>
        <v>106441</v>
      </c>
    </row>
    <row r="339" spans="1:27" ht="9.75" customHeight="1">
      <c r="A339" s="112" t="str">
        <f t="shared" si="15"/>
        <v>15 107367</v>
      </c>
      <c r="B339" s="97" t="s">
        <v>753</v>
      </c>
      <c r="C339" s="97" t="s">
        <v>49</v>
      </c>
      <c r="D339" s="97">
        <v>476</v>
      </c>
      <c r="E339" s="98" t="s">
        <v>55</v>
      </c>
      <c r="F339" s="99" t="s">
        <v>882</v>
      </c>
      <c r="G339" s="100" t="s">
        <v>58</v>
      </c>
      <c r="H339" s="100" t="s">
        <v>47</v>
      </c>
      <c r="I339" s="100"/>
      <c r="J339" s="100"/>
      <c r="K339" s="100"/>
      <c r="L339" s="100" t="s">
        <v>58</v>
      </c>
      <c r="M339" s="101" t="s">
        <v>883</v>
      </c>
      <c r="N339" s="102">
        <v>164</v>
      </c>
      <c r="O339" s="102">
        <v>39</v>
      </c>
      <c r="P339" s="101" t="s">
        <v>82</v>
      </c>
      <c r="Q339" s="103">
        <v>5594</v>
      </c>
      <c r="R339" s="103">
        <v>34</v>
      </c>
      <c r="S339" s="104">
        <v>164.5</v>
      </c>
      <c r="T339" s="103"/>
      <c r="U339" s="103"/>
      <c r="V339" s="104"/>
      <c r="W339" s="103">
        <v>5594</v>
      </c>
      <c r="X339" s="103">
        <v>34</v>
      </c>
      <c r="Y339" s="104">
        <v>164.5</v>
      </c>
      <c r="Z339" s="1">
        <f t="shared" si="16"/>
        <v>15</v>
      </c>
      <c r="AA339" s="1">
        <f t="shared" si="17"/>
        <v>107367</v>
      </c>
    </row>
    <row r="340" spans="1:27" ht="9.75" customHeight="1">
      <c r="A340" s="112" t="str">
        <f t="shared" si="15"/>
        <v>15 108468</v>
      </c>
      <c r="B340" s="97" t="s">
        <v>753</v>
      </c>
      <c r="C340" s="97" t="s">
        <v>53</v>
      </c>
      <c r="D340" s="97">
        <v>2</v>
      </c>
      <c r="E340" s="98" t="s">
        <v>55</v>
      </c>
      <c r="F340" s="99" t="s">
        <v>579</v>
      </c>
      <c r="G340" s="100" t="s">
        <v>46</v>
      </c>
      <c r="H340" s="100" t="s">
        <v>71</v>
      </c>
      <c r="I340" s="100"/>
      <c r="J340" s="100"/>
      <c r="K340" s="100"/>
      <c r="L340" s="100" t="s">
        <v>58</v>
      </c>
      <c r="M340" s="101" t="s">
        <v>580</v>
      </c>
      <c r="N340" s="102">
        <v>137</v>
      </c>
      <c r="O340" s="102">
        <v>58</v>
      </c>
      <c r="P340" s="101" t="s">
        <v>54</v>
      </c>
      <c r="Q340" s="103">
        <v>5632</v>
      </c>
      <c r="R340" s="103">
        <v>41</v>
      </c>
      <c r="S340" s="104">
        <v>137.3</v>
      </c>
      <c r="T340" s="103"/>
      <c r="U340" s="103"/>
      <c r="V340" s="104"/>
      <c r="W340" s="103">
        <v>5632</v>
      </c>
      <c r="X340" s="103">
        <v>41</v>
      </c>
      <c r="Y340" s="104">
        <v>137.3</v>
      </c>
      <c r="Z340" s="1">
        <f t="shared" si="16"/>
        <v>15</v>
      </c>
      <c r="AA340" s="1">
        <f t="shared" si="17"/>
        <v>108468</v>
      </c>
    </row>
    <row r="341" spans="1:27" ht="9.75" customHeight="1">
      <c r="A341" s="112" t="str">
        <f t="shared" si="15"/>
        <v>14 106436</v>
      </c>
      <c r="B341" s="97" t="s">
        <v>753</v>
      </c>
      <c r="C341" s="97" t="s">
        <v>45</v>
      </c>
      <c r="D341" s="97">
        <v>5</v>
      </c>
      <c r="E341" s="98" t="s">
        <v>45</v>
      </c>
      <c r="F341" s="99" t="s">
        <v>884</v>
      </c>
      <c r="G341" s="100" t="s">
        <v>46</v>
      </c>
      <c r="H341" s="100" t="s">
        <v>56</v>
      </c>
      <c r="I341" s="100"/>
      <c r="J341" s="100"/>
      <c r="K341" s="100"/>
      <c r="L341" s="100" t="s">
        <v>58</v>
      </c>
      <c r="M341" s="101" t="s">
        <v>885</v>
      </c>
      <c r="N341" s="102">
        <v>139</v>
      </c>
      <c r="O341" s="102">
        <v>56</v>
      </c>
      <c r="P341" s="101" t="s">
        <v>190</v>
      </c>
      <c r="Q341" s="103"/>
      <c r="R341" s="103"/>
      <c r="S341" s="104"/>
      <c r="T341" s="103">
        <v>3336</v>
      </c>
      <c r="U341" s="103">
        <v>24</v>
      </c>
      <c r="V341" s="104">
        <v>139</v>
      </c>
      <c r="W341" s="103">
        <v>3336</v>
      </c>
      <c r="X341" s="103">
        <v>24</v>
      </c>
      <c r="Y341" s="104">
        <v>139</v>
      </c>
      <c r="Z341" s="1">
        <f t="shared" si="16"/>
        <v>14</v>
      </c>
      <c r="AA341" s="1">
        <f t="shared" si="17"/>
        <v>106436</v>
      </c>
    </row>
    <row r="342" spans="1:27" ht="9.75" customHeight="1">
      <c r="A342" s="112" t="str">
        <f t="shared" si="15"/>
        <v>13 104924</v>
      </c>
      <c r="B342" s="97" t="s">
        <v>753</v>
      </c>
      <c r="C342" s="97" t="s">
        <v>45</v>
      </c>
      <c r="D342" s="97">
        <v>4</v>
      </c>
      <c r="E342" s="98" t="s">
        <v>226</v>
      </c>
      <c r="F342" s="99" t="s">
        <v>581</v>
      </c>
      <c r="G342" s="100" t="s">
        <v>46</v>
      </c>
      <c r="H342" s="100" t="s">
        <v>47</v>
      </c>
      <c r="I342" s="100"/>
      <c r="J342" s="100"/>
      <c r="K342" s="100"/>
      <c r="L342" s="100" t="s">
        <v>58</v>
      </c>
      <c r="M342" s="101" t="s">
        <v>22</v>
      </c>
      <c r="N342" s="102">
        <v>178</v>
      </c>
      <c r="O342" s="102">
        <v>29</v>
      </c>
      <c r="P342" s="101" t="s">
        <v>192</v>
      </c>
      <c r="Q342" s="103">
        <v>8379</v>
      </c>
      <c r="R342" s="103">
        <v>47</v>
      </c>
      <c r="S342" s="104">
        <v>178.2</v>
      </c>
      <c r="T342" s="103"/>
      <c r="U342" s="103"/>
      <c r="V342" s="104"/>
      <c r="W342" s="103">
        <v>8379</v>
      </c>
      <c r="X342" s="103">
        <v>47</v>
      </c>
      <c r="Y342" s="104">
        <v>178.2</v>
      </c>
      <c r="Z342" s="1">
        <f t="shared" si="16"/>
        <v>13</v>
      </c>
      <c r="AA342" s="1">
        <f t="shared" si="17"/>
        <v>104924</v>
      </c>
    </row>
    <row r="343" spans="1:27" ht="9.75" customHeight="1">
      <c r="A343" s="112" t="str">
        <f t="shared" si="15"/>
        <v>16 109053</v>
      </c>
      <c r="B343" s="97" t="s">
        <v>753</v>
      </c>
      <c r="C343" s="97" t="s">
        <v>53</v>
      </c>
      <c r="D343" s="97">
        <v>3</v>
      </c>
      <c r="E343" s="98" t="s">
        <v>66</v>
      </c>
      <c r="F343" s="99" t="s">
        <v>609</v>
      </c>
      <c r="G343" s="100" t="s">
        <v>46</v>
      </c>
      <c r="H343" s="100" t="s">
        <v>56</v>
      </c>
      <c r="I343" s="100"/>
      <c r="J343" s="100"/>
      <c r="K343" s="100"/>
      <c r="L343" s="100" t="s">
        <v>58</v>
      </c>
      <c r="M343" s="101" t="s">
        <v>610</v>
      </c>
      <c r="N343" s="102">
        <v>149</v>
      </c>
      <c r="O343" s="102">
        <v>49</v>
      </c>
      <c r="P343" s="101" t="s">
        <v>61</v>
      </c>
      <c r="Q343" s="103">
        <v>2882</v>
      </c>
      <c r="R343" s="103">
        <v>20</v>
      </c>
      <c r="S343" s="104">
        <v>144.1</v>
      </c>
      <c r="T343" s="103">
        <v>6962</v>
      </c>
      <c r="U343" s="103">
        <v>46</v>
      </c>
      <c r="V343" s="104">
        <v>151.3</v>
      </c>
      <c r="W343" s="103">
        <v>9844</v>
      </c>
      <c r="X343" s="103">
        <v>66</v>
      </c>
      <c r="Y343" s="104">
        <v>149.1</v>
      </c>
      <c r="Z343" s="1">
        <f t="shared" si="16"/>
        <v>16</v>
      </c>
      <c r="AA343" s="1">
        <f t="shared" si="17"/>
        <v>109053</v>
      </c>
    </row>
    <row r="344" spans="1:27" ht="9.75" customHeight="1">
      <c r="A344" s="112" t="str">
        <f t="shared" si="15"/>
        <v>8 95902</v>
      </c>
      <c r="B344" s="97" t="s">
        <v>753</v>
      </c>
      <c r="C344" s="97" t="s">
        <v>45</v>
      </c>
      <c r="D344" s="97">
        <v>4</v>
      </c>
      <c r="E344" s="98" t="s">
        <v>318</v>
      </c>
      <c r="F344" s="99" t="s">
        <v>582</v>
      </c>
      <c r="G344" s="100" t="s">
        <v>46</v>
      </c>
      <c r="H344" s="100" t="s">
        <v>63</v>
      </c>
      <c r="I344" s="100"/>
      <c r="J344" s="100"/>
      <c r="K344" s="100"/>
      <c r="L344" s="100" t="s">
        <v>58</v>
      </c>
      <c r="M344" s="101" t="s">
        <v>165</v>
      </c>
      <c r="N344" s="102">
        <v>186</v>
      </c>
      <c r="O344" s="102">
        <v>23</v>
      </c>
      <c r="P344" s="101" t="s">
        <v>192</v>
      </c>
      <c r="Q344" s="103">
        <v>18866</v>
      </c>
      <c r="R344" s="103">
        <v>101</v>
      </c>
      <c r="S344" s="104">
        <v>186.7</v>
      </c>
      <c r="T344" s="103"/>
      <c r="U344" s="103"/>
      <c r="V344" s="104"/>
      <c r="W344" s="103">
        <v>18866</v>
      </c>
      <c r="X344" s="103">
        <v>101</v>
      </c>
      <c r="Y344" s="104">
        <v>186.7</v>
      </c>
      <c r="Z344" s="1">
        <f t="shared" si="16"/>
        <v>8</v>
      </c>
      <c r="AA344" s="1">
        <f t="shared" si="17"/>
        <v>95902</v>
      </c>
    </row>
    <row r="345" spans="1:27" ht="9.75" customHeight="1">
      <c r="A345" s="112" t="str">
        <f t="shared" si="15"/>
        <v>11 102927</v>
      </c>
      <c r="B345" s="97" t="s">
        <v>753</v>
      </c>
      <c r="C345" s="97" t="s">
        <v>53</v>
      </c>
      <c r="D345" s="97">
        <v>3</v>
      </c>
      <c r="E345" s="98" t="s">
        <v>78</v>
      </c>
      <c r="F345" s="99" t="s">
        <v>583</v>
      </c>
      <c r="G345" s="100" t="s">
        <v>46</v>
      </c>
      <c r="H345" s="100" t="s">
        <v>56</v>
      </c>
      <c r="I345" s="100"/>
      <c r="J345" s="100"/>
      <c r="K345" s="100"/>
      <c r="L345" s="100" t="s">
        <v>58</v>
      </c>
      <c r="M345" s="101" t="s">
        <v>23</v>
      </c>
      <c r="N345" s="102">
        <v>135</v>
      </c>
      <c r="O345" s="102">
        <v>59</v>
      </c>
      <c r="P345" s="101" t="s">
        <v>61</v>
      </c>
      <c r="Q345" s="103">
        <v>3647</v>
      </c>
      <c r="R345" s="103">
        <v>27</v>
      </c>
      <c r="S345" s="104">
        <v>135</v>
      </c>
      <c r="T345" s="103"/>
      <c r="U345" s="103"/>
      <c r="V345" s="104"/>
      <c r="W345" s="103">
        <v>3647</v>
      </c>
      <c r="X345" s="103">
        <v>27</v>
      </c>
      <c r="Y345" s="104">
        <v>135</v>
      </c>
      <c r="Z345" s="1">
        <f t="shared" si="16"/>
        <v>11</v>
      </c>
      <c r="AA345" s="1">
        <f t="shared" si="17"/>
        <v>102927</v>
      </c>
    </row>
  </sheetData>
  <sheetProtection/>
  <autoFilter ref="A2:Y345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Q127"/>
  <sheetViews>
    <sheetView zoomScale="85" zoomScaleNormal="85" zoomScalePageLayoutView="0" workbookViewId="0" topLeftCell="A1">
      <selection activeCell="C127" sqref="C127"/>
    </sheetView>
  </sheetViews>
  <sheetFormatPr defaultColWidth="11.421875" defaultRowHeight="12.75"/>
  <cols>
    <col min="1" max="1" width="26.28125" style="0" customWidth="1"/>
    <col min="2" max="2" width="9.8515625" style="0" bestFit="1" customWidth="1"/>
    <col min="3" max="3" width="33.421875" style="0" bestFit="1" customWidth="1"/>
    <col min="4" max="4" width="8.421875" style="76" customWidth="1"/>
    <col min="5" max="6" width="6.7109375" style="0" bestFit="1" customWidth="1"/>
    <col min="7" max="9" width="6.7109375" style="0" customWidth="1"/>
    <col min="10" max="10" width="6.7109375" style="0" bestFit="1" customWidth="1"/>
    <col min="11" max="13" width="6.7109375" style="0" hidden="1" customWidth="1"/>
    <col min="14" max="14" width="6.7109375" style="0" customWidth="1"/>
    <col min="15" max="15" width="12.28125" style="0" bestFit="1" customWidth="1"/>
    <col min="16" max="16" width="12.28125" style="0" customWidth="1"/>
    <col min="17" max="17" width="10.8515625" style="0" bestFit="1" customWidth="1"/>
  </cols>
  <sheetData>
    <row r="1" spans="1:17" ht="23.25">
      <c r="A1" s="160" t="s">
        <v>270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ht="23.25">
      <c r="A2" s="162" t="s">
        <v>931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</row>
    <row r="3" spans="1:17" ht="23.25">
      <c r="A3" s="163" t="s">
        <v>886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</row>
    <row r="7" spans="1:17" ht="12.75">
      <c r="A7" s="5" t="s">
        <v>166</v>
      </c>
      <c r="B7" s="5" t="s">
        <v>31</v>
      </c>
      <c r="C7" s="5" t="s">
        <v>24</v>
      </c>
      <c r="D7" s="6" t="s">
        <v>211</v>
      </c>
      <c r="E7" s="6" t="s">
        <v>25</v>
      </c>
      <c r="F7" s="6" t="s">
        <v>26</v>
      </c>
      <c r="G7" s="6" t="s">
        <v>27</v>
      </c>
      <c r="H7" s="6" t="s">
        <v>28</v>
      </c>
      <c r="I7" s="6" t="s">
        <v>29</v>
      </c>
      <c r="J7" s="6" t="s">
        <v>30</v>
      </c>
      <c r="K7" s="6" t="s">
        <v>273</v>
      </c>
      <c r="L7" s="6" t="s">
        <v>274</v>
      </c>
      <c r="M7" s="6" t="s">
        <v>275</v>
      </c>
      <c r="N7" s="6" t="s">
        <v>184</v>
      </c>
      <c r="O7" s="6" t="s">
        <v>174</v>
      </c>
      <c r="P7" s="6" t="s">
        <v>212</v>
      </c>
      <c r="Q7" s="6" t="s">
        <v>32</v>
      </c>
    </row>
    <row r="8" spans="1:17" ht="12.75" customHeight="1">
      <c r="A8" s="157" t="s">
        <v>688</v>
      </c>
      <c r="B8" s="115" t="s">
        <v>741</v>
      </c>
      <c r="C8" s="87" t="str">
        <f>IF($B8="","",VLOOKUP($B8,Régional!$A$1:$Y$345,13,FALSE))</f>
        <v>CORDIER Laurette</v>
      </c>
      <c r="D8" s="8">
        <f>IF($B8="","",VLOOKUP($B8,Régional!$A$1:$AO$345,15,FALSE))</f>
        <v>42</v>
      </c>
      <c r="E8" s="64">
        <v>161</v>
      </c>
      <c r="F8" s="64">
        <v>172</v>
      </c>
      <c r="G8" s="64">
        <v>180</v>
      </c>
      <c r="H8" s="64">
        <v>150</v>
      </c>
      <c r="I8" s="64">
        <v>168</v>
      </c>
      <c r="J8" s="64">
        <v>177</v>
      </c>
      <c r="K8" s="64"/>
      <c r="L8" s="64"/>
      <c r="M8" s="64"/>
      <c r="N8" s="67">
        <f>COUNT(E8:M8)</f>
        <v>6</v>
      </c>
      <c r="O8" s="8">
        <f>SUM(E8:M8)</f>
        <v>1008</v>
      </c>
      <c r="P8" s="8">
        <f>IF(B8&lt;&gt;"",O8+(D8*N8),"")</f>
        <v>1260</v>
      </c>
      <c r="Q8" s="10">
        <f>IF(N8=0,"",O8/N8)</f>
        <v>168</v>
      </c>
    </row>
    <row r="9" spans="1:17" ht="12.75" customHeight="1">
      <c r="A9" s="158"/>
      <c r="B9" s="115" t="s">
        <v>887</v>
      </c>
      <c r="C9" s="87" t="str">
        <f>IF($B9="","",VLOOKUP($B9,Régional!$A$1:$Y$345,13,FALSE))</f>
        <v>KORECKI Ladislas</v>
      </c>
      <c r="D9" s="8">
        <f>IF($B9="","",VLOOKUP($B9,Régional!$A$1:$AO$345,15,FALSE))</f>
        <v>35</v>
      </c>
      <c r="E9" s="64">
        <v>137</v>
      </c>
      <c r="F9" s="64">
        <v>174</v>
      </c>
      <c r="G9" s="64">
        <v>170</v>
      </c>
      <c r="H9" s="64">
        <v>151</v>
      </c>
      <c r="I9" s="64">
        <v>176</v>
      </c>
      <c r="J9" s="64">
        <v>255</v>
      </c>
      <c r="K9" s="64"/>
      <c r="L9" s="64"/>
      <c r="M9" s="64"/>
      <c r="N9" s="67">
        <f aca="true" t="shared" si="0" ref="N9:N57">COUNT(E9:M9)</f>
        <v>6</v>
      </c>
      <c r="O9" s="8">
        <f aca="true" t="shared" si="1" ref="O9:O57">SUM(E9:M9)</f>
        <v>1063</v>
      </c>
      <c r="P9" s="8">
        <f aca="true" t="shared" si="2" ref="P9:P72">IF(B9&lt;&gt;"",O9+(D9*N9),"")</f>
        <v>1273</v>
      </c>
      <c r="Q9" s="10">
        <f>IF(N9=0,"",O9/N9)</f>
        <v>177.16666666666666</v>
      </c>
    </row>
    <row r="10" spans="1:17" ht="12.75" customHeight="1">
      <c r="A10" s="158"/>
      <c r="B10" s="115" t="s">
        <v>888</v>
      </c>
      <c r="C10" s="87" t="str">
        <f>IF($B10="","",VLOOKUP($B10,Régional!$A$1:$Y$345,13,FALSE))</f>
        <v>DERAMBURE Bernard</v>
      </c>
      <c r="D10" s="8">
        <f>IF($B10="","",VLOOKUP($B10,Régional!$A$1:$AO$345,15,FALSE))</f>
        <v>30</v>
      </c>
      <c r="E10" s="64">
        <v>185</v>
      </c>
      <c r="F10" s="64">
        <v>178</v>
      </c>
      <c r="G10" s="64">
        <v>170</v>
      </c>
      <c r="H10" s="64">
        <v>167</v>
      </c>
      <c r="I10" s="64">
        <v>154</v>
      </c>
      <c r="J10" s="64">
        <v>129</v>
      </c>
      <c r="K10" s="64"/>
      <c r="L10" s="64"/>
      <c r="M10" s="64"/>
      <c r="N10" s="67">
        <f t="shared" si="0"/>
        <v>6</v>
      </c>
      <c r="O10" s="8">
        <f t="shared" si="1"/>
        <v>983</v>
      </c>
      <c r="P10" s="8">
        <f t="shared" si="2"/>
        <v>1163</v>
      </c>
      <c r="Q10" s="10">
        <f>IF(N10=0,"",O10/N10)</f>
        <v>163.83333333333334</v>
      </c>
    </row>
    <row r="11" spans="1:17" ht="12.75" customHeight="1">
      <c r="A11" s="158"/>
      <c r="B11" s="115"/>
      <c r="C11" s="87">
        <f>IF($B11="","",VLOOKUP($B11,Régional!$A$1:$Y$345,13,FALSE))</f>
      </c>
      <c r="D11" s="8">
        <f>IF($B11="","",VLOOKUP($B11,Régional!$A$1:$AO$345,15,FALSE))</f>
      </c>
      <c r="E11" s="64"/>
      <c r="F11" s="64"/>
      <c r="G11" s="64"/>
      <c r="H11" s="64"/>
      <c r="I11" s="64"/>
      <c r="J11" s="64"/>
      <c r="K11" s="64"/>
      <c r="L11" s="64"/>
      <c r="M11" s="64"/>
      <c r="N11" s="67">
        <f t="shared" si="0"/>
        <v>0</v>
      </c>
      <c r="O11" s="8">
        <f t="shared" si="1"/>
        <v>0</v>
      </c>
      <c r="P11" s="8">
        <f t="shared" si="2"/>
      </c>
      <c r="Q11" s="10">
        <f>IF(N11=0,"",O11/N11)</f>
      </c>
    </row>
    <row r="12" spans="1:17" ht="12.75" customHeight="1">
      <c r="A12" s="159"/>
      <c r="B12" s="115"/>
      <c r="C12" s="87">
        <f>IF($B12="","",VLOOKUP($B12,Régional!$A$1:$Y$345,13,FALSE))</f>
      </c>
      <c r="D12" s="8">
        <f>IF($B12="","",VLOOKUP($B12,Régional!$A$1:$AO$345,15,FALSE))</f>
      </c>
      <c r="E12" s="64"/>
      <c r="F12" s="64"/>
      <c r="G12" s="64"/>
      <c r="H12" s="64"/>
      <c r="I12" s="64"/>
      <c r="J12" s="64"/>
      <c r="K12" s="64"/>
      <c r="L12" s="64"/>
      <c r="M12" s="64"/>
      <c r="N12" s="67">
        <f t="shared" si="0"/>
        <v>0</v>
      </c>
      <c r="O12" s="8">
        <f t="shared" si="1"/>
        <v>0</v>
      </c>
      <c r="P12" s="8">
        <f t="shared" si="2"/>
      </c>
      <c r="Q12" s="10">
        <f>IF(N12=0,"",O12/N12)</f>
      </c>
    </row>
    <row r="13" spans="1:17" ht="12.75" customHeight="1">
      <c r="A13" s="154" t="s">
        <v>706</v>
      </c>
      <c r="B13" s="116" t="s">
        <v>889</v>
      </c>
      <c r="C13" s="88" t="str">
        <f>IF($B13="","",VLOOKUP($B13,Régional!$A$1:$Y$345,13,FALSE))</f>
        <v>BUSNOULT Sandrine</v>
      </c>
      <c r="D13" s="7">
        <f>IF($B13="","",VLOOKUP($B13,Régional!$A$1:$AO$345,15,FALSE))</f>
        <v>59</v>
      </c>
      <c r="E13" s="65">
        <v>135</v>
      </c>
      <c r="F13" s="65">
        <v>197</v>
      </c>
      <c r="G13" s="65">
        <v>169</v>
      </c>
      <c r="H13" s="65">
        <v>123</v>
      </c>
      <c r="I13" s="65">
        <v>138</v>
      </c>
      <c r="J13" s="65">
        <v>138</v>
      </c>
      <c r="K13" s="65"/>
      <c r="L13" s="65"/>
      <c r="M13" s="65"/>
      <c r="N13" s="66">
        <f t="shared" si="0"/>
        <v>6</v>
      </c>
      <c r="O13" s="7">
        <f t="shared" si="1"/>
        <v>900</v>
      </c>
      <c r="P13" s="7">
        <f t="shared" si="2"/>
        <v>1254</v>
      </c>
      <c r="Q13" s="9">
        <f>IF(N13=0,"",O13/COUNT(E13:M13))</f>
        <v>150</v>
      </c>
    </row>
    <row r="14" spans="1:17" ht="12.75" customHeight="1">
      <c r="A14" s="155"/>
      <c r="B14" s="116" t="s">
        <v>890</v>
      </c>
      <c r="C14" s="88" t="str">
        <f>IF($B14="","",VLOOKUP($B14,Régional!$A$1:$Y$345,13,FALSE))</f>
        <v>MARTEL Tristan</v>
      </c>
      <c r="D14" s="7">
        <f>IF($B14="","",VLOOKUP($B14,Régional!$A$1:$AO$345,15,FALSE))</f>
        <v>43</v>
      </c>
      <c r="E14" s="65">
        <v>167</v>
      </c>
      <c r="F14" s="65">
        <v>142</v>
      </c>
      <c r="G14" s="65">
        <v>147</v>
      </c>
      <c r="H14" s="65">
        <v>175</v>
      </c>
      <c r="I14" s="65">
        <v>210</v>
      </c>
      <c r="J14" s="65">
        <v>164</v>
      </c>
      <c r="K14" s="65"/>
      <c r="L14" s="65"/>
      <c r="M14" s="65"/>
      <c r="N14" s="66">
        <f t="shared" si="0"/>
        <v>6</v>
      </c>
      <c r="O14" s="7">
        <f t="shared" si="1"/>
        <v>1005</v>
      </c>
      <c r="P14" s="7">
        <f t="shared" si="2"/>
        <v>1263</v>
      </c>
      <c r="Q14" s="9">
        <f>IF(N14=0,"",O14/COUNT(E14:M14))</f>
        <v>167.5</v>
      </c>
    </row>
    <row r="15" spans="1:17" ht="12.75" customHeight="1">
      <c r="A15" s="155"/>
      <c r="B15" s="116" t="s">
        <v>276</v>
      </c>
      <c r="C15" s="88" t="str">
        <f>IF($B15="","",VLOOKUP($B15,Régional!$A$1:$Y$345,13,FALSE))</f>
        <v>VILLEDIEU Valentin</v>
      </c>
      <c r="D15" s="7">
        <f>IF($B15="","",VLOOKUP($B15,Régional!$A$1:$AO$345,15,FALSE))</f>
        <v>29</v>
      </c>
      <c r="E15" s="65">
        <v>145</v>
      </c>
      <c r="F15" s="65">
        <v>173</v>
      </c>
      <c r="G15" s="65">
        <v>161</v>
      </c>
      <c r="H15" s="65">
        <v>196</v>
      </c>
      <c r="I15" s="65">
        <v>168</v>
      </c>
      <c r="J15" s="65">
        <v>214</v>
      </c>
      <c r="K15" s="65"/>
      <c r="L15" s="65"/>
      <c r="M15" s="65"/>
      <c r="N15" s="66">
        <f t="shared" si="0"/>
        <v>6</v>
      </c>
      <c r="O15" s="7">
        <f t="shared" si="1"/>
        <v>1057</v>
      </c>
      <c r="P15" s="7">
        <f t="shared" si="2"/>
        <v>1231</v>
      </c>
      <c r="Q15" s="9">
        <f>IF(N15=0,"",O15/COUNT(E15:M15))</f>
        <v>176.16666666666666</v>
      </c>
    </row>
    <row r="16" spans="1:17" ht="12.75" customHeight="1">
      <c r="A16" s="155"/>
      <c r="B16" s="116"/>
      <c r="C16" s="88">
        <f>IF($B16="","",VLOOKUP($B16,Régional!$A$1:$Y$345,13,FALSE))</f>
      </c>
      <c r="D16" s="7">
        <f>IF($B16="","",VLOOKUP($B16,Régional!$A$1:$AO$345,15,FALSE))</f>
      </c>
      <c r="E16" s="65"/>
      <c r="F16" s="65"/>
      <c r="G16" s="65"/>
      <c r="H16" s="65"/>
      <c r="I16" s="65"/>
      <c r="J16" s="65"/>
      <c r="K16" s="65"/>
      <c r="L16" s="65"/>
      <c r="M16" s="65"/>
      <c r="N16" s="66">
        <f t="shared" si="0"/>
        <v>0</v>
      </c>
      <c r="O16" s="7">
        <f t="shared" si="1"/>
        <v>0</v>
      </c>
      <c r="P16" s="7">
        <f t="shared" si="2"/>
      </c>
      <c r="Q16" s="9">
        <f>IF(N16=0,"",O16/COUNT(E16:M16))</f>
      </c>
    </row>
    <row r="17" spans="1:17" ht="12.75" customHeight="1">
      <c r="A17" s="156"/>
      <c r="B17" s="116"/>
      <c r="C17" s="88">
        <f>IF($B17="","",VLOOKUP($B17,Régional!$A$1:$Y$345,13,FALSE))</f>
      </c>
      <c r="D17" s="7">
        <f>IF($B17="","",VLOOKUP($B17,Régional!$A$1:$AO$345,15,FALSE))</f>
      </c>
      <c r="E17" s="65"/>
      <c r="F17" s="65"/>
      <c r="G17" s="65"/>
      <c r="H17" s="65"/>
      <c r="I17" s="65"/>
      <c r="J17" s="65"/>
      <c r="K17" s="65"/>
      <c r="L17" s="65"/>
      <c r="M17" s="65"/>
      <c r="N17" s="66">
        <f t="shared" si="0"/>
        <v>0</v>
      </c>
      <c r="O17" s="7">
        <f t="shared" si="1"/>
        <v>0</v>
      </c>
      <c r="P17" s="7">
        <f t="shared" si="2"/>
      </c>
      <c r="Q17" s="9">
        <f>IF(N17=0,"",O17/COUNT(E17:M17))</f>
      </c>
    </row>
    <row r="18" spans="1:17" ht="12.75" customHeight="1">
      <c r="A18" s="157" t="s">
        <v>704</v>
      </c>
      <c r="B18" s="115" t="s">
        <v>891</v>
      </c>
      <c r="C18" s="87" t="str">
        <f>IF($B18="","",VLOOKUP($B18,Régional!$A$1:$Y$345,13,FALSE))</f>
        <v>COOPER Jeffrey-Robert</v>
      </c>
      <c r="D18" s="8">
        <f>IF($B18="","",VLOOKUP($B18,Régional!$A$1:$AO$345,15,FALSE))</f>
        <v>32</v>
      </c>
      <c r="E18" s="64">
        <v>200</v>
      </c>
      <c r="F18" s="64">
        <v>211</v>
      </c>
      <c r="G18" s="64">
        <v>152</v>
      </c>
      <c r="H18" s="64">
        <v>143</v>
      </c>
      <c r="I18" s="64">
        <v>187</v>
      </c>
      <c r="J18" s="64">
        <v>173</v>
      </c>
      <c r="K18" s="64"/>
      <c r="L18" s="64"/>
      <c r="M18" s="64"/>
      <c r="N18" s="67">
        <f t="shared" si="0"/>
        <v>6</v>
      </c>
      <c r="O18" s="8">
        <f t="shared" si="1"/>
        <v>1066</v>
      </c>
      <c r="P18" s="8">
        <f t="shared" si="2"/>
        <v>1258</v>
      </c>
      <c r="Q18" s="10">
        <f>IF(N18=0,"",O18/N18)</f>
        <v>177.66666666666666</v>
      </c>
    </row>
    <row r="19" spans="1:17" ht="12.75" customHeight="1">
      <c r="A19" s="158"/>
      <c r="B19" s="115" t="s">
        <v>892</v>
      </c>
      <c r="C19" s="87" t="str">
        <f>IF($B19="","",VLOOKUP($B19,Régional!$A$1:$Y$345,13,FALSE))</f>
        <v>CAILLY Christine</v>
      </c>
      <c r="D19" s="8">
        <f>IF($B19="","",VLOOKUP($B19,Régional!$A$1:$AO$345,15,FALSE))</f>
        <v>57</v>
      </c>
      <c r="E19" s="64">
        <v>135</v>
      </c>
      <c r="F19" s="64">
        <v>135</v>
      </c>
      <c r="G19" s="64">
        <v>155</v>
      </c>
      <c r="H19" s="64">
        <v>161</v>
      </c>
      <c r="I19" s="64">
        <v>141</v>
      </c>
      <c r="J19" s="64">
        <v>137</v>
      </c>
      <c r="K19" s="64"/>
      <c r="L19" s="64"/>
      <c r="M19" s="64"/>
      <c r="N19" s="67">
        <f t="shared" si="0"/>
        <v>6</v>
      </c>
      <c r="O19" s="8">
        <f t="shared" si="1"/>
        <v>864</v>
      </c>
      <c r="P19" s="8">
        <f t="shared" si="2"/>
        <v>1206</v>
      </c>
      <c r="Q19" s="10">
        <f>IF(N19=0,"",O19/N19)</f>
        <v>144</v>
      </c>
    </row>
    <row r="20" spans="1:17" ht="12.75" customHeight="1">
      <c r="A20" s="158"/>
      <c r="B20" s="115" t="s">
        <v>893</v>
      </c>
      <c r="C20" s="87" t="str">
        <f>IF($B20="","",VLOOKUP($B20,Régional!$A$1:$Y$345,13,FALSE))</f>
        <v>SIMON Michel</v>
      </c>
      <c r="D20" s="8">
        <f>IF($B20="","",VLOOKUP($B20,Régional!$A$1:$AO$345,15,FALSE))</f>
        <v>38</v>
      </c>
      <c r="E20" s="64">
        <v>142</v>
      </c>
      <c r="F20" s="64">
        <v>167</v>
      </c>
      <c r="G20" s="64">
        <v>165</v>
      </c>
      <c r="H20" s="64">
        <v>195</v>
      </c>
      <c r="I20" s="64">
        <v>200</v>
      </c>
      <c r="J20" s="64">
        <v>193</v>
      </c>
      <c r="K20" s="64"/>
      <c r="L20" s="64"/>
      <c r="M20" s="64"/>
      <c r="N20" s="67">
        <f t="shared" si="0"/>
        <v>6</v>
      </c>
      <c r="O20" s="8">
        <f t="shared" si="1"/>
        <v>1062</v>
      </c>
      <c r="P20" s="8">
        <f t="shared" si="2"/>
        <v>1290</v>
      </c>
      <c r="Q20" s="10">
        <f>IF(N20=0,"",O20/N20)</f>
        <v>177</v>
      </c>
    </row>
    <row r="21" spans="1:17" ht="12.75" customHeight="1">
      <c r="A21" s="158"/>
      <c r="B21" s="115"/>
      <c r="C21" s="87">
        <f>IF($B21="","",VLOOKUP($B21,Régional!$A$1:$Y$345,13,FALSE))</f>
      </c>
      <c r="D21" s="8">
        <f>IF($B21="","",VLOOKUP($B21,Régional!$A$1:$AO$345,15,FALSE))</f>
      </c>
      <c r="E21" s="64"/>
      <c r="F21" s="64"/>
      <c r="G21" s="64"/>
      <c r="H21" s="64"/>
      <c r="I21" s="64"/>
      <c r="J21" s="64"/>
      <c r="K21" s="64"/>
      <c r="L21" s="64"/>
      <c r="M21" s="64"/>
      <c r="N21" s="67">
        <f t="shared" si="0"/>
        <v>0</v>
      </c>
      <c r="O21" s="8">
        <f t="shared" si="1"/>
        <v>0</v>
      </c>
      <c r="P21" s="8">
        <f t="shared" si="2"/>
      </c>
      <c r="Q21" s="10">
        <f>IF(N21=0,"",O21/N21)</f>
      </c>
    </row>
    <row r="22" spans="1:17" ht="12.75" customHeight="1">
      <c r="A22" s="159"/>
      <c r="B22" s="115"/>
      <c r="C22" s="87">
        <f>IF($B22="","",VLOOKUP($B22,Régional!$A$1:$Y$345,13,FALSE))</f>
      </c>
      <c r="D22" s="8">
        <f>IF($B22="","",VLOOKUP($B22,Régional!$A$1:$AO$345,15,FALSE))</f>
      </c>
      <c r="E22" s="64"/>
      <c r="F22" s="64"/>
      <c r="G22" s="64"/>
      <c r="H22" s="64"/>
      <c r="I22" s="64"/>
      <c r="J22" s="64"/>
      <c r="K22" s="64"/>
      <c r="L22" s="64"/>
      <c r="M22" s="64"/>
      <c r="N22" s="67">
        <f t="shared" si="0"/>
        <v>0</v>
      </c>
      <c r="O22" s="8">
        <f t="shared" si="1"/>
        <v>0</v>
      </c>
      <c r="P22" s="8">
        <f t="shared" si="2"/>
      </c>
      <c r="Q22" s="10">
        <f>IF(E22="","",O22/COUNT(E22:M22))</f>
      </c>
    </row>
    <row r="23" spans="1:17" ht="12.75" customHeight="1">
      <c r="A23" s="154" t="s">
        <v>917</v>
      </c>
      <c r="B23" s="116" t="s">
        <v>747</v>
      </c>
      <c r="C23" s="88" t="str">
        <f>IF($B23="","",VLOOKUP($B23,Régional!$A$1:$Y$345,13,FALSE))</f>
        <v>CARU-COUBRUN Anne</v>
      </c>
      <c r="D23" s="7">
        <f>IF($B23="","",VLOOKUP($B23,Régional!$A$1:$AO$345,15,FALSE))</f>
        <v>48</v>
      </c>
      <c r="E23" s="65">
        <v>188</v>
      </c>
      <c r="F23" s="65">
        <v>151</v>
      </c>
      <c r="G23" s="65">
        <v>134</v>
      </c>
      <c r="H23" s="65">
        <v>142</v>
      </c>
      <c r="I23" s="65">
        <v>158</v>
      </c>
      <c r="J23" s="65">
        <v>146</v>
      </c>
      <c r="K23" s="65"/>
      <c r="L23" s="65"/>
      <c r="M23" s="65"/>
      <c r="N23" s="66">
        <f t="shared" si="0"/>
        <v>6</v>
      </c>
      <c r="O23" s="7">
        <f t="shared" si="1"/>
        <v>919</v>
      </c>
      <c r="P23" s="7">
        <f t="shared" si="2"/>
        <v>1207</v>
      </c>
      <c r="Q23" s="9">
        <f>IF(N23=0,"",O23/COUNT(E23:M23))</f>
        <v>153.16666666666666</v>
      </c>
    </row>
    <row r="24" spans="1:17" ht="12.75" customHeight="1">
      <c r="A24" s="155"/>
      <c r="B24" s="116" t="s">
        <v>705</v>
      </c>
      <c r="C24" s="88" t="str">
        <f>IF($B24="","",VLOOKUP($B24,Régional!$A$1:$Y$345,13,FALSE))</f>
        <v>CARU Gaëtan</v>
      </c>
      <c r="D24" s="7">
        <f>IF($B24="","",VLOOKUP($B24,Régional!$A$1:$AO$345,15,FALSE))</f>
        <v>26</v>
      </c>
      <c r="E24" s="65">
        <v>222</v>
      </c>
      <c r="F24" s="65">
        <v>225</v>
      </c>
      <c r="G24" s="65">
        <v>205</v>
      </c>
      <c r="H24" s="65">
        <v>200</v>
      </c>
      <c r="I24" s="65">
        <v>185</v>
      </c>
      <c r="J24" s="65">
        <v>160</v>
      </c>
      <c r="K24" s="65"/>
      <c r="L24" s="65"/>
      <c r="M24" s="65"/>
      <c r="N24" s="66">
        <f t="shared" si="0"/>
        <v>6</v>
      </c>
      <c r="O24" s="7">
        <f t="shared" si="1"/>
        <v>1197</v>
      </c>
      <c r="P24" s="7">
        <f t="shared" si="2"/>
        <v>1353</v>
      </c>
      <c r="Q24" s="9">
        <f>IF(N24=0,"",O24/COUNT(E24:M24))</f>
        <v>199.5</v>
      </c>
    </row>
    <row r="25" spans="1:17" ht="12.75" customHeight="1">
      <c r="A25" s="155"/>
      <c r="B25" s="116" t="s">
        <v>894</v>
      </c>
      <c r="C25" s="88" t="str">
        <f>IF($B25="","",VLOOKUP($B25,Régional!$A$1:$Y$345,13,FALSE))</f>
        <v>VIVIEN Joël</v>
      </c>
      <c r="D25" s="7">
        <f>IF($B25="","",VLOOKUP($B25,Régional!$A$1:$AO$345,15,FALSE))</f>
        <v>23</v>
      </c>
      <c r="E25" s="65">
        <v>150</v>
      </c>
      <c r="F25" s="65">
        <v>214</v>
      </c>
      <c r="G25" s="65">
        <v>176</v>
      </c>
      <c r="H25" s="65">
        <v>167</v>
      </c>
      <c r="I25" s="65">
        <v>223</v>
      </c>
      <c r="J25" s="65">
        <v>151</v>
      </c>
      <c r="K25" s="65"/>
      <c r="L25" s="65"/>
      <c r="M25" s="65"/>
      <c r="N25" s="66">
        <f t="shared" si="0"/>
        <v>6</v>
      </c>
      <c r="O25" s="7">
        <f t="shared" si="1"/>
        <v>1081</v>
      </c>
      <c r="P25" s="7">
        <f t="shared" si="2"/>
        <v>1219</v>
      </c>
      <c r="Q25" s="9">
        <f>IF(N25=0,"",O25/COUNT(E25:M25))</f>
        <v>180.16666666666666</v>
      </c>
    </row>
    <row r="26" spans="1:17" ht="12.75" customHeight="1">
      <c r="A26" s="155"/>
      <c r="B26" s="116"/>
      <c r="C26" s="88">
        <f>IF($B26="","",VLOOKUP($B26,Régional!$A$1:$Y$345,13,FALSE))</f>
      </c>
      <c r="D26" s="7">
        <f>IF($B26="","",VLOOKUP($B26,Régional!$A$1:$AO$345,15,FALSE))</f>
      </c>
      <c r="E26" s="65"/>
      <c r="F26" s="65"/>
      <c r="G26" s="65"/>
      <c r="H26" s="65"/>
      <c r="I26" s="65"/>
      <c r="J26" s="65"/>
      <c r="K26" s="65"/>
      <c r="L26" s="65"/>
      <c r="M26" s="65"/>
      <c r="N26" s="66">
        <f t="shared" si="0"/>
        <v>0</v>
      </c>
      <c r="O26" s="7">
        <f t="shared" si="1"/>
        <v>0</v>
      </c>
      <c r="P26" s="7">
        <f t="shared" si="2"/>
      </c>
      <c r="Q26" s="9">
        <f>IF(N26=0,"",O26/COUNT(E26:M26))</f>
      </c>
    </row>
    <row r="27" spans="1:17" ht="12.75" customHeight="1">
      <c r="A27" s="156"/>
      <c r="B27" s="116"/>
      <c r="C27" s="88">
        <f>IF($B27="","",VLOOKUP($B27,Régional!$A$1:$Y$345,13,FALSE))</f>
      </c>
      <c r="D27" s="7">
        <f>IF($B27="","",VLOOKUP($B27,Régional!$A$1:$AO$345,15,FALSE))</f>
      </c>
      <c r="E27" s="65"/>
      <c r="F27" s="65"/>
      <c r="G27" s="65"/>
      <c r="H27" s="65"/>
      <c r="I27" s="65"/>
      <c r="J27" s="65"/>
      <c r="K27" s="65"/>
      <c r="L27" s="65"/>
      <c r="M27" s="65"/>
      <c r="N27" s="66">
        <f t="shared" si="0"/>
        <v>0</v>
      </c>
      <c r="O27" s="7">
        <f t="shared" si="1"/>
        <v>0</v>
      </c>
      <c r="P27" s="7">
        <f t="shared" si="2"/>
      </c>
      <c r="Q27" s="9">
        <f>IF(N27=0,"",O27/COUNT(E27:M27))</f>
      </c>
    </row>
    <row r="28" spans="1:17" ht="12.75" customHeight="1">
      <c r="A28" s="157" t="s">
        <v>918</v>
      </c>
      <c r="B28" s="115" t="s">
        <v>895</v>
      </c>
      <c r="C28" s="87" t="str">
        <f>IF($B28="","",VLOOKUP($B28,Régional!$A$1:$Y$345,13,FALSE))</f>
        <v>PRUNOT Dominique</v>
      </c>
      <c r="D28" s="8">
        <f>IF($B28="","",VLOOKUP($B28,Régional!$A$1:$AO$345,15,FALSE))</f>
        <v>52</v>
      </c>
      <c r="E28" s="64">
        <v>166</v>
      </c>
      <c r="F28" s="64">
        <v>156</v>
      </c>
      <c r="G28" s="64">
        <v>142</v>
      </c>
      <c r="H28" s="64">
        <v>185</v>
      </c>
      <c r="I28" s="64">
        <v>144</v>
      </c>
      <c r="J28" s="64">
        <v>133</v>
      </c>
      <c r="K28" s="64"/>
      <c r="L28" s="64"/>
      <c r="M28" s="64"/>
      <c r="N28" s="67">
        <f t="shared" si="0"/>
        <v>6</v>
      </c>
      <c r="O28" s="8">
        <f t="shared" si="1"/>
        <v>926</v>
      </c>
      <c r="P28" s="8">
        <f t="shared" si="2"/>
        <v>1238</v>
      </c>
      <c r="Q28" s="10">
        <f>IF(N28=0,"",O28/N28)</f>
        <v>154.33333333333334</v>
      </c>
    </row>
    <row r="29" spans="1:17" ht="12.75" customHeight="1">
      <c r="A29" s="158"/>
      <c r="B29" s="115" t="s">
        <v>689</v>
      </c>
      <c r="C29" s="87" t="str">
        <f>IF($B29="","",VLOOKUP($B29,Régional!$A$1:$Y$345,13,FALSE))</f>
        <v>BROSSARD Gilbert</v>
      </c>
      <c r="D29" s="8">
        <f>IF($B29="","",VLOOKUP($B29,Régional!$A$1:$AO$345,15,FALSE))</f>
        <v>41</v>
      </c>
      <c r="E29" s="64">
        <v>139</v>
      </c>
      <c r="F29" s="64">
        <v>174</v>
      </c>
      <c r="G29" s="64">
        <v>192</v>
      </c>
      <c r="H29" s="64">
        <v>143</v>
      </c>
      <c r="I29" s="64">
        <v>168</v>
      </c>
      <c r="J29" s="64">
        <v>167</v>
      </c>
      <c r="K29" s="64"/>
      <c r="L29" s="64"/>
      <c r="M29" s="64"/>
      <c r="N29" s="67">
        <f t="shared" si="0"/>
        <v>6</v>
      </c>
      <c r="O29" s="8">
        <f t="shared" si="1"/>
        <v>983</v>
      </c>
      <c r="P29" s="8">
        <f t="shared" si="2"/>
        <v>1229</v>
      </c>
      <c r="Q29" s="10">
        <f>IF(N29=0,"",O29/N29)</f>
        <v>163.83333333333334</v>
      </c>
    </row>
    <row r="30" spans="1:17" ht="12.75" customHeight="1">
      <c r="A30" s="158"/>
      <c r="B30" s="115" t="s">
        <v>896</v>
      </c>
      <c r="C30" s="87" t="str">
        <f>IF($B30="","",VLOOKUP($B30,Régional!$A$1:$Y$345,13,FALSE))</f>
        <v>HAMON Chantal</v>
      </c>
      <c r="D30" s="8">
        <f>IF($B30="","",VLOOKUP($B30,Régional!$A$1:$AO$345,15,FALSE))</f>
        <v>57</v>
      </c>
      <c r="E30" s="64">
        <v>138</v>
      </c>
      <c r="F30" s="64">
        <v>159</v>
      </c>
      <c r="G30" s="64">
        <v>109</v>
      </c>
      <c r="H30" s="64">
        <v>125</v>
      </c>
      <c r="I30" s="64">
        <v>132</v>
      </c>
      <c r="J30" s="64">
        <v>143</v>
      </c>
      <c r="K30" s="64"/>
      <c r="L30" s="64"/>
      <c r="M30" s="64"/>
      <c r="N30" s="67">
        <f t="shared" si="0"/>
        <v>6</v>
      </c>
      <c r="O30" s="8">
        <f t="shared" si="1"/>
        <v>806</v>
      </c>
      <c r="P30" s="8">
        <f t="shared" si="2"/>
        <v>1148</v>
      </c>
      <c r="Q30" s="10">
        <f>IF(N30=0,"",O30/N30)</f>
        <v>134.33333333333334</v>
      </c>
    </row>
    <row r="31" spans="1:17" ht="12.75" customHeight="1">
      <c r="A31" s="158"/>
      <c r="B31" s="115"/>
      <c r="C31" s="87">
        <f>IF($B31="","",VLOOKUP($B31,Régional!$A$1:$Y$345,13,FALSE))</f>
      </c>
      <c r="D31" s="8">
        <f>IF($B31="","",VLOOKUP($B31,Régional!$A$1:$AO$345,15,FALSE))</f>
      </c>
      <c r="E31" s="64"/>
      <c r="F31" s="64"/>
      <c r="G31" s="64"/>
      <c r="H31" s="64"/>
      <c r="I31" s="64"/>
      <c r="J31" s="64"/>
      <c r="K31" s="64"/>
      <c r="L31" s="64"/>
      <c r="M31" s="64"/>
      <c r="N31" s="67">
        <f t="shared" si="0"/>
        <v>0</v>
      </c>
      <c r="O31" s="8">
        <f t="shared" si="1"/>
        <v>0</v>
      </c>
      <c r="P31" s="8">
        <f t="shared" si="2"/>
      </c>
      <c r="Q31" s="10">
        <f>IF(N31=0,"",O31/N31)</f>
      </c>
    </row>
    <row r="32" spans="1:17" ht="12.75" customHeight="1">
      <c r="A32" s="159"/>
      <c r="B32" s="115"/>
      <c r="C32" s="87">
        <f>IF($B32="","",VLOOKUP($B32,Régional!$A$1:$Y$345,13,FALSE))</f>
      </c>
      <c r="D32" s="8">
        <f>IF($B32="","",VLOOKUP($B32,Régional!$A$1:$AO$345,15,FALSE))</f>
      </c>
      <c r="E32" s="64"/>
      <c r="F32" s="64"/>
      <c r="G32" s="64"/>
      <c r="H32" s="64"/>
      <c r="I32" s="64"/>
      <c r="J32" s="64"/>
      <c r="K32" s="64"/>
      <c r="L32" s="64"/>
      <c r="M32" s="64"/>
      <c r="N32" s="67">
        <f t="shared" si="0"/>
        <v>0</v>
      </c>
      <c r="O32" s="8">
        <f t="shared" si="1"/>
        <v>0</v>
      </c>
      <c r="P32" s="8">
        <f t="shared" si="2"/>
      </c>
      <c r="Q32" s="10">
        <f>IF(N32=0,"",O32/N32)</f>
      </c>
    </row>
    <row r="33" spans="1:17" ht="12.75" customHeight="1">
      <c r="A33" s="154" t="s">
        <v>919</v>
      </c>
      <c r="B33" s="116" t="s">
        <v>686</v>
      </c>
      <c r="C33" s="88" t="str">
        <f>IF($B33="","",VLOOKUP($B33,Régional!$A$1:$Y$345,13,FALSE))</f>
        <v>LE BREUT Thierry</v>
      </c>
      <c r="D33" s="7">
        <f>IF($B33="","",VLOOKUP($B33,Régional!$A$1:$AO$345,15,FALSE))</f>
        <v>31</v>
      </c>
      <c r="E33" s="65">
        <v>185</v>
      </c>
      <c r="F33" s="65">
        <v>139</v>
      </c>
      <c r="G33" s="65">
        <v>138</v>
      </c>
      <c r="H33" s="65">
        <v>214</v>
      </c>
      <c r="I33" s="65">
        <v>183</v>
      </c>
      <c r="J33" s="65">
        <v>160</v>
      </c>
      <c r="K33" s="65"/>
      <c r="L33" s="65"/>
      <c r="M33" s="65"/>
      <c r="N33" s="66">
        <f t="shared" si="0"/>
        <v>6</v>
      </c>
      <c r="O33" s="7">
        <f t="shared" si="1"/>
        <v>1019</v>
      </c>
      <c r="P33" s="7">
        <f t="shared" si="2"/>
        <v>1205</v>
      </c>
      <c r="Q33" s="9">
        <f>IF(N33=0,"",O33/COUNT(E33:M33))</f>
        <v>169.83333333333334</v>
      </c>
    </row>
    <row r="34" spans="1:17" ht="12.75" customHeight="1">
      <c r="A34" s="155"/>
      <c r="B34" s="116" t="s">
        <v>687</v>
      </c>
      <c r="C34" s="88" t="str">
        <f>IF($B34="","",VLOOKUP($B34,Régional!$A$1:$Y$345,13,FALSE))</f>
        <v>LE BREUT Elisabeth</v>
      </c>
      <c r="D34" s="7">
        <f>IF($B34="","",VLOOKUP($B34,Régional!$A$1:$AO$345,15,FALSE))</f>
        <v>60</v>
      </c>
      <c r="E34" s="65">
        <v>134</v>
      </c>
      <c r="F34" s="65">
        <v>152</v>
      </c>
      <c r="G34" s="65">
        <v>136</v>
      </c>
      <c r="H34" s="65">
        <v>137</v>
      </c>
      <c r="I34" s="65">
        <v>144</v>
      </c>
      <c r="J34" s="65">
        <v>158</v>
      </c>
      <c r="K34" s="65"/>
      <c r="L34" s="65"/>
      <c r="M34" s="65"/>
      <c r="N34" s="66">
        <f t="shared" si="0"/>
        <v>6</v>
      </c>
      <c r="O34" s="7">
        <f t="shared" si="1"/>
        <v>861</v>
      </c>
      <c r="P34" s="7">
        <f t="shared" si="2"/>
        <v>1221</v>
      </c>
      <c r="Q34" s="9">
        <f>IF(N34=0,"",O34/COUNT(E34:M34))</f>
        <v>143.5</v>
      </c>
    </row>
    <row r="35" spans="1:17" ht="12.75" customHeight="1">
      <c r="A35" s="155"/>
      <c r="B35" s="116" t="s">
        <v>685</v>
      </c>
      <c r="C35" s="88" t="str">
        <f>IF($B35="","",VLOOKUP($B35,Régional!$A$1:$Y$345,13,FALSE))</f>
        <v>NAVARRETE Jean-Marc</v>
      </c>
      <c r="D35" s="7">
        <f>IF($B35="","",VLOOKUP($B35,Régional!$A$1:$AO$345,15,FALSE))</f>
        <v>35</v>
      </c>
      <c r="E35" s="65">
        <v>135</v>
      </c>
      <c r="F35" s="65">
        <v>181</v>
      </c>
      <c r="G35" s="65">
        <v>192</v>
      </c>
      <c r="H35" s="65">
        <v>213</v>
      </c>
      <c r="I35" s="65">
        <v>213</v>
      </c>
      <c r="J35" s="65">
        <v>145</v>
      </c>
      <c r="K35" s="65"/>
      <c r="L35" s="65"/>
      <c r="M35" s="65"/>
      <c r="N35" s="66">
        <f t="shared" si="0"/>
        <v>6</v>
      </c>
      <c r="O35" s="7">
        <f t="shared" si="1"/>
        <v>1079</v>
      </c>
      <c r="P35" s="7">
        <f t="shared" si="2"/>
        <v>1289</v>
      </c>
      <c r="Q35" s="9">
        <f>IF(N35=0,"",O35/COUNT(E35:M35))</f>
        <v>179.83333333333334</v>
      </c>
    </row>
    <row r="36" spans="1:17" ht="12.75" customHeight="1">
      <c r="A36" s="155"/>
      <c r="B36" s="116"/>
      <c r="C36" s="88">
        <f>IF($B36="","",VLOOKUP($B36,Régional!$A$1:$Y$345,13,FALSE))</f>
      </c>
      <c r="D36" s="7">
        <f>IF($B36="","",VLOOKUP($B36,Régional!$A$1:$AO$345,15,FALSE))</f>
      </c>
      <c r="E36" s="65"/>
      <c r="F36" s="65"/>
      <c r="G36" s="65"/>
      <c r="H36" s="65"/>
      <c r="I36" s="65"/>
      <c r="J36" s="65"/>
      <c r="K36" s="65"/>
      <c r="L36" s="65"/>
      <c r="M36" s="65"/>
      <c r="N36" s="66">
        <f t="shared" si="0"/>
        <v>0</v>
      </c>
      <c r="O36" s="7">
        <f t="shared" si="1"/>
        <v>0</v>
      </c>
      <c r="P36" s="7">
        <f t="shared" si="2"/>
      </c>
      <c r="Q36" s="9">
        <f>IF(N36=0,"",O36/COUNT(E36:M36))</f>
      </c>
    </row>
    <row r="37" spans="1:17" ht="12.75" customHeight="1">
      <c r="A37" s="156"/>
      <c r="B37" s="116"/>
      <c r="C37" s="88">
        <f>IF($B37="","",VLOOKUP($B37,Régional!$A$1:$Y$345,13,FALSE))</f>
      </c>
      <c r="D37" s="7">
        <f>IF($B37="","",VLOOKUP($B37,Régional!$A$1:$AO$345,15,FALSE))</f>
      </c>
      <c r="E37" s="65"/>
      <c r="F37" s="65"/>
      <c r="G37" s="65"/>
      <c r="H37" s="65"/>
      <c r="I37" s="65"/>
      <c r="J37" s="65"/>
      <c r="K37" s="65"/>
      <c r="L37" s="65"/>
      <c r="M37" s="65"/>
      <c r="N37" s="66">
        <f t="shared" si="0"/>
        <v>0</v>
      </c>
      <c r="O37" s="7">
        <f t="shared" si="1"/>
        <v>0</v>
      </c>
      <c r="P37" s="7">
        <f t="shared" si="2"/>
      </c>
      <c r="Q37" s="9">
        <f>IF(N37=0,"",O37/COUNT(E37:M37))</f>
      </c>
    </row>
    <row r="38" spans="1:17" ht="12.75" customHeight="1">
      <c r="A38" s="157" t="s">
        <v>698</v>
      </c>
      <c r="B38" s="115" t="s">
        <v>743</v>
      </c>
      <c r="C38" s="87" t="str">
        <f>IF($B38="","",VLOOKUP($B38,Régional!$A$1:$Y$345,13,FALSE))</f>
        <v>DELAFOSSE Florian</v>
      </c>
      <c r="D38" s="8">
        <f>IF($B38="","",VLOOKUP($B38,Régional!$A$1:$AO$345,15,FALSE))</f>
        <v>23</v>
      </c>
      <c r="E38" s="64">
        <v>193</v>
      </c>
      <c r="F38" s="64">
        <v>163</v>
      </c>
      <c r="G38" s="64">
        <v>179</v>
      </c>
      <c r="H38" s="64">
        <v>187</v>
      </c>
      <c r="I38" s="64">
        <v>174</v>
      </c>
      <c r="J38" s="64">
        <v>171</v>
      </c>
      <c r="K38" s="64"/>
      <c r="L38" s="64"/>
      <c r="M38" s="64"/>
      <c r="N38" s="67">
        <f t="shared" si="0"/>
        <v>6</v>
      </c>
      <c r="O38" s="8">
        <f t="shared" si="1"/>
        <v>1067</v>
      </c>
      <c r="P38" s="8">
        <f t="shared" si="2"/>
        <v>1205</v>
      </c>
      <c r="Q38" s="10">
        <f>IF(N38=0,"",O38/N38)</f>
        <v>177.83333333333334</v>
      </c>
    </row>
    <row r="39" spans="1:17" ht="12.75" customHeight="1">
      <c r="A39" s="158"/>
      <c r="B39" s="115" t="s">
        <v>897</v>
      </c>
      <c r="C39" s="87" t="str">
        <f>IF($B39="","",VLOOKUP($B39,Régional!$A$1:$Y$345,13,FALSE))</f>
        <v>LECORDIER Lolita</v>
      </c>
      <c r="D39" s="8">
        <f>IF($B39="","",VLOOKUP($B39,Régional!$A$1:$AO$345,15,FALSE))</f>
        <v>51</v>
      </c>
      <c r="E39" s="64">
        <v>141</v>
      </c>
      <c r="F39" s="64">
        <v>129</v>
      </c>
      <c r="G39" s="64">
        <v>136</v>
      </c>
      <c r="H39" s="64">
        <v>144</v>
      </c>
      <c r="I39" s="64">
        <v>137</v>
      </c>
      <c r="J39" s="64">
        <v>117</v>
      </c>
      <c r="K39" s="64"/>
      <c r="L39" s="64"/>
      <c r="M39" s="64"/>
      <c r="N39" s="67">
        <f t="shared" si="0"/>
        <v>6</v>
      </c>
      <c r="O39" s="8">
        <f t="shared" si="1"/>
        <v>804</v>
      </c>
      <c r="P39" s="8">
        <f t="shared" si="2"/>
        <v>1110</v>
      </c>
      <c r="Q39" s="10">
        <f>IF(N39=0,"",O39/N39)</f>
        <v>134</v>
      </c>
    </row>
    <row r="40" spans="1:17" ht="12.75" customHeight="1">
      <c r="A40" s="158"/>
      <c r="B40" s="115" t="s">
        <v>744</v>
      </c>
      <c r="C40" s="87" t="str">
        <f>IF($B40="","",VLOOKUP($B40,Régional!$A$1:$Y$345,13,FALSE))</f>
        <v>LECORDIER Emmanuel</v>
      </c>
      <c r="D40" s="8">
        <f>IF($B40="","",VLOOKUP($B40,Régional!$A$1:$AO$345,15,FALSE))</f>
        <v>26</v>
      </c>
      <c r="E40" s="64">
        <v>192</v>
      </c>
      <c r="F40" s="64">
        <v>159</v>
      </c>
      <c r="G40" s="64">
        <v>152</v>
      </c>
      <c r="H40" s="64">
        <v>144</v>
      </c>
      <c r="I40" s="64">
        <v>235</v>
      </c>
      <c r="J40" s="64">
        <v>114</v>
      </c>
      <c r="K40" s="64"/>
      <c r="L40" s="64"/>
      <c r="M40" s="64"/>
      <c r="N40" s="67">
        <f t="shared" si="0"/>
        <v>6</v>
      </c>
      <c r="O40" s="8">
        <f t="shared" si="1"/>
        <v>996</v>
      </c>
      <c r="P40" s="8">
        <f t="shared" si="2"/>
        <v>1152</v>
      </c>
      <c r="Q40" s="10">
        <f>IF(N40=0,"",O40/N40)</f>
        <v>166</v>
      </c>
    </row>
    <row r="41" spans="1:17" ht="12.75" customHeight="1">
      <c r="A41" s="158"/>
      <c r="B41" s="115"/>
      <c r="C41" s="87">
        <f>IF($B41="","",VLOOKUP($B41,Régional!$A$1:$Y$345,13,FALSE))</f>
      </c>
      <c r="D41" s="8">
        <f>IF($B41="","",VLOOKUP($B41,Régional!$A$1:$AO$345,15,FALSE))</f>
      </c>
      <c r="E41" s="64"/>
      <c r="F41" s="64"/>
      <c r="G41" s="64"/>
      <c r="H41" s="64"/>
      <c r="I41" s="64"/>
      <c r="J41" s="64"/>
      <c r="K41" s="64"/>
      <c r="L41" s="64"/>
      <c r="M41" s="64"/>
      <c r="N41" s="67">
        <f t="shared" si="0"/>
        <v>0</v>
      </c>
      <c r="O41" s="8">
        <f t="shared" si="1"/>
        <v>0</v>
      </c>
      <c r="P41" s="8">
        <f t="shared" si="2"/>
      </c>
      <c r="Q41" s="10">
        <f>IF(N41=0,"",O41/N41)</f>
      </c>
    </row>
    <row r="42" spans="1:17" ht="12.75" customHeight="1">
      <c r="A42" s="159"/>
      <c r="B42" s="115"/>
      <c r="C42" s="87">
        <f>IF($B42="","",VLOOKUP($B42,Régional!$A$1:$Y$345,13,FALSE))</f>
      </c>
      <c r="D42" s="8">
        <f>IF($B42="","",VLOOKUP($B42,Régional!$A$1:$AO$345,15,FALSE))</f>
      </c>
      <c r="E42" s="64"/>
      <c r="F42" s="64"/>
      <c r="G42" s="64"/>
      <c r="H42" s="64"/>
      <c r="I42" s="64"/>
      <c r="J42" s="64"/>
      <c r="K42" s="64"/>
      <c r="L42" s="64"/>
      <c r="M42" s="64"/>
      <c r="N42" s="67">
        <f t="shared" si="0"/>
        <v>0</v>
      </c>
      <c r="O42" s="8">
        <f t="shared" si="1"/>
        <v>0</v>
      </c>
      <c r="P42" s="8">
        <f t="shared" si="2"/>
      </c>
      <c r="Q42" s="10">
        <f>IF(N42=0,"",O42/N42)</f>
      </c>
    </row>
    <row r="43" spans="1:17" ht="12.75" customHeight="1">
      <c r="A43" s="154" t="s">
        <v>700</v>
      </c>
      <c r="B43" s="116" t="s">
        <v>696</v>
      </c>
      <c r="C43" s="88" t="str">
        <f>IF($B43="","",VLOOKUP($B43,Régional!$A$1:$Y$345,13,FALSE))</f>
        <v>ASSELIN Line</v>
      </c>
      <c r="D43" s="7">
        <f>IF($B43="","",VLOOKUP($B43,Régional!$A$1:$AO$345,15,FALSE))</f>
        <v>66</v>
      </c>
      <c r="E43" s="65">
        <v>111</v>
      </c>
      <c r="F43" s="65">
        <v>123</v>
      </c>
      <c r="G43" s="65">
        <v>120</v>
      </c>
      <c r="H43" s="65">
        <v>109</v>
      </c>
      <c r="I43" s="65">
        <v>145</v>
      </c>
      <c r="J43" s="65">
        <v>124</v>
      </c>
      <c r="K43" s="65"/>
      <c r="L43" s="65"/>
      <c r="M43" s="65"/>
      <c r="N43" s="66">
        <f t="shared" si="0"/>
        <v>6</v>
      </c>
      <c r="O43" s="7">
        <f t="shared" si="1"/>
        <v>732</v>
      </c>
      <c r="P43" s="7">
        <f t="shared" si="2"/>
        <v>1128</v>
      </c>
      <c r="Q43" s="9">
        <f aca="true" t="shared" si="3" ref="Q43:Q82">IF(E43="","",O43/COUNT(E43:M43))</f>
        <v>122</v>
      </c>
    </row>
    <row r="44" spans="1:17" ht="12.75" customHeight="1">
      <c r="A44" s="155"/>
      <c r="B44" s="116" t="s">
        <v>695</v>
      </c>
      <c r="C44" s="88" t="str">
        <f>IF($B44="","",VLOOKUP($B44,Régional!$A$1:$Y$345,13,FALSE))</f>
        <v>GANNE Gilles</v>
      </c>
      <c r="D44" s="7">
        <f>IF($B44="","",VLOOKUP($B44,Régional!$A$1:$AO$345,15,FALSE))</f>
        <v>28</v>
      </c>
      <c r="E44" s="65">
        <v>179</v>
      </c>
      <c r="F44" s="65">
        <v>172</v>
      </c>
      <c r="G44" s="65">
        <v>146</v>
      </c>
      <c r="H44" s="65">
        <v>146</v>
      </c>
      <c r="I44" s="65">
        <v>196</v>
      </c>
      <c r="J44" s="65">
        <v>178</v>
      </c>
      <c r="K44" s="65"/>
      <c r="L44" s="65"/>
      <c r="M44" s="65"/>
      <c r="N44" s="66">
        <f t="shared" si="0"/>
        <v>6</v>
      </c>
      <c r="O44" s="7">
        <f t="shared" si="1"/>
        <v>1017</v>
      </c>
      <c r="P44" s="7">
        <f t="shared" si="2"/>
        <v>1185</v>
      </c>
      <c r="Q44" s="9">
        <f t="shared" si="3"/>
        <v>169.5</v>
      </c>
    </row>
    <row r="45" spans="1:17" ht="12.75" customHeight="1">
      <c r="A45" s="155"/>
      <c r="B45" s="116" t="s">
        <v>697</v>
      </c>
      <c r="C45" s="88" t="str">
        <f>IF($B45="","",VLOOKUP($B45,Régional!$A$1:$Y$345,13,FALSE))</f>
        <v>LECARPENTIER Denis</v>
      </c>
      <c r="D45" s="7">
        <f>IF($B45="","",VLOOKUP($B45,Régional!$A$1:$AO$345,15,FALSE))</f>
        <v>25</v>
      </c>
      <c r="E45" s="65">
        <v>175</v>
      </c>
      <c r="F45" s="65">
        <v>187</v>
      </c>
      <c r="G45" s="65">
        <v>146</v>
      </c>
      <c r="H45" s="65">
        <v>148</v>
      </c>
      <c r="I45" s="65">
        <v>179</v>
      </c>
      <c r="J45" s="65">
        <v>188</v>
      </c>
      <c r="K45" s="65"/>
      <c r="L45" s="65"/>
      <c r="M45" s="65"/>
      <c r="N45" s="66">
        <f t="shared" si="0"/>
        <v>6</v>
      </c>
      <c r="O45" s="7">
        <f t="shared" si="1"/>
        <v>1023</v>
      </c>
      <c r="P45" s="7">
        <f t="shared" si="2"/>
        <v>1173</v>
      </c>
      <c r="Q45" s="9">
        <f t="shared" si="3"/>
        <v>170.5</v>
      </c>
    </row>
    <row r="46" spans="1:17" ht="12.75" customHeight="1">
      <c r="A46" s="155"/>
      <c r="B46" s="116"/>
      <c r="C46" s="88">
        <f>IF($B46="","",VLOOKUP($B46,Régional!$A$1:$Y$345,13,FALSE))</f>
      </c>
      <c r="D46" s="7">
        <f>IF($B46="","",VLOOKUP($B46,Régional!$A$1:$AO$345,15,FALSE))</f>
      </c>
      <c r="E46" s="65"/>
      <c r="F46" s="65"/>
      <c r="G46" s="65"/>
      <c r="H46" s="65"/>
      <c r="I46" s="65"/>
      <c r="J46" s="65"/>
      <c r="K46" s="65"/>
      <c r="L46" s="65"/>
      <c r="M46" s="65"/>
      <c r="N46" s="66">
        <f t="shared" si="0"/>
        <v>0</v>
      </c>
      <c r="O46" s="7">
        <f t="shared" si="1"/>
        <v>0</v>
      </c>
      <c r="P46" s="7">
        <f t="shared" si="2"/>
      </c>
      <c r="Q46" s="9">
        <f t="shared" si="3"/>
      </c>
    </row>
    <row r="47" spans="1:17" ht="12.75" customHeight="1">
      <c r="A47" s="156"/>
      <c r="B47" s="116"/>
      <c r="C47" s="88">
        <f>IF($B47="","",VLOOKUP($B47,Régional!$A$1:$Y$345,13,FALSE))</f>
      </c>
      <c r="D47" s="7">
        <f>IF($B47="","",VLOOKUP($B47,Régional!$A$1:$AO$345,15,FALSE))</f>
      </c>
      <c r="E47" s="65"/>
      <c r="F47" s="65"/>
      <c r="G47" s="65"/>
      <c r="H47" s="65"/>
      <c r="I47" s="65"/>
      <c r="J47" s="65"/>
      <c r="K47" s="65"/>
      <c r="L47" s="65"/>
      <c r="M47" s="65"/>
      <c r="N47" s="66">
        <f t="shared" si="0"/>
        <v>0</v>
      </c>
      <c r="O47" s="7">
        <f t="shared" si="1"/>
        <v>0</v>
      </c>
      <c r="P47" s="7">
        <f t="shared" si="2"/>
      </c>
      <c r="Q47" s="9">
        <f t="shared" si="3"/>
      </c>
    </row>
    <row r="48" spans="1:17" ht="12.75" customHeight="1">
      <c r="A48" s="157" t="s">
        <v>920</v>
      </c>
      <c r="B48" s="115" t="s">
        <v>701</v>
      </c>
      <c r="C48" s="87" t="str">
        <f>IF($B48="","",VLOOKUP($B48,Régional!$A$1:$Y$345,13,FALSE))</f>
        <v>MAINCENT Sylvie</v>
      </c>
      <c r="D48" s="8">
        <f>IF($B48="","",VLOOKUP($B48,Régional!$A$1:$AO$345,15,FALSE))</f>
        <v>48</v>
      </c>
      <c r="E48" s="64">
        <v>170</v>
      </c>
      <c r="F48" s="64">
        <v>176</v>
      </c>
      <c r="G48" s="64">
        <v>139</v>
      </c>
      <c r="H48" s="64">
        <v>139</v>
      </c>
      <c r="I48" s="64">
        <v>197</v>
      </c>
      <c r="J48" s="64">
        <v>132</v>
      </c>
      <c r="K48" s="64"/>
      <c r="L48" s="64"/>
      <c r="M48" s="64"/>
      <c r="N48" s="67">
        <f t="shared" si="0"/>
        <v>6</v>
      </c>
      <c r="O48" s="8">
        <f t="shared" si="1"/>
        <v>953</v>
      </c>
      <c r="P48" s="8">
        <f t="shared" si="2"/>
        <v>1241</v>
      </c>
      <c r="Q48" s="10">
        <f t="shared" si="3"/>
        <v>158.83333333333334</v>
      </c>
    </row>
    <row r="49" spans="1:17" ht="12.75" customHeight="1">
      <c r="A49" s="158"/>
      <c r="B49" s="115" t="s">
        <v>748</v>
      </c>
      <c r="C49" s="87" t="str">
        <f>IF($B49="","",VLOOKUP($B49,Régional!$A$1:$Y$345,13,FALSE))</f>
        <v>MAINCENT Thomas</v>
      </c>
      <c r="D49" s="8">
        <f>IF($B49="","",VLOOKUP($B49,Régional!$A$1:$AO$345,15,FALSE))</f>
        <v>30</v>
      </c>
      <c r="E49" s="64">
        <v>211</v>
      </c>
      <c r="F49" s="64">
        <v>181</v>
      </c>
      <c r="G49" s="64">
        <v>211</v>
      </c>
      <c r="H49" s="64">
        <v>174</v>
      </c>
      <c r="I49" s="64">
        <v>180</v>
      </c>
      <c r="J49" s="64">
        <v>168</v>
      </c>
      <c r="K49" s="64"/>
      <c r="L49" s="64"/>
      <c r="M49" s="64"/>
      <c r="N49" s="67">
        <f t="shared" si="0"/>
        <v>6</v>
      </c>
      <c r="O49" s="8">
        <f t="shared" si="1"/>
        <v>1125</v>
      </c>
      <c r="P49" s="8">
        <f t="shared" si="2"/>
        <v>1305</v>
      </c>
      <c r="Q49" s="10">
        <f t="shared" si="3"/>
        <v>187.5</v>
      </c>
    </row>
    <row r="50" spans="1:17" ht="12.75" customHeight="1">
      <c r="A50" s="158"/>
      <c r="B50" s="115" t="s">
        <v>699</v>
      </c>
      <c r="C50" s="87" t="str">
        <f>IF($B50="","",VLOOKUP($B50,Régional!$A$1:$Y$345,13,FALSE))</f>
        <v>DELAUNAY Fabrice</v>
      </c>
      <c r="D50" s="8">
        <f>IF($B50="","",VLOOKUP($B50,Régional!$A$1:$AO$345,15,FALSE))</f>
        <v>28</v>
      </c>
      <c r="E50" s="64">
        <v>178</v>
      </c>
      <c r="F50" s="64">
        <v>160</v>
      </c>
      <c r="G50" s="64">
        <v>210</v>
      </c>
      <c r="H50" s="64">
        <v>189</v>
      </c>
      <c r="I50" s="64">
        <v>152</v>
      </c>
      <c r="J50" s="64">
        <v>189</v>
      </c>
      <c r="K50" s="64"/>
      <c r="L50" s="64"/>
      <c r="M50" s="64"/>
      <c r="N50" s="67">
        <f t="shared" si="0"/>
        <v>6</v>
      </c>
      <c r="O50" s="8">
        <f t="shared" si="1"/>
        <v>1078</v>
      </c>
      <c r="P50" s="8">
        <f t="shared" si="2"/>
        <v>1246</v>
      </c>
      <c r="Q50" s="10">
        <f t="shared" si="3"/>
        <v>179.66666666666666</v>
      </c>
    </row>
    <row r="51" spans="1:17" ht="12.75" customHeight="1">
      <c r="A51" s="158"/>
      <c r="B51" s="115" t="s">
        <v>932</v>
      </c>
      <c r="C51" s="87" t="str">
        <f>IF($B51="","",VLOOKUP($B51,Régional!$A$1:$Y$345,13,FALSE))</f>
        <v>MAINCENT Fabien</v>
      </c>
      <c r="D51" s="8">
        <f>IF($B51="","",VLOOKUP($B51,Régional!$A$1:$AO$345,15,FALSE))</f>
        <v>36</v>
      </c>
      <c r="E51" s="64"/>
      <c r="F51" s="64"/>
      <c r="G51" s="64"/>
      <c r="H51" s="64"/>
      <c r="I51" s="64"/>
      <c r="J51" s="64"/>
      <c r="K51" s="64"/>
      <c r="L51" s="64"/>
      <c r="M51" s="64"/>
      <c r="N51" s="67">
        <f t="shared" si="0"/>
        <v>0</v>
      </c>
      <c r="O51" s="8">
        <f t="shared" si="1"/>
        <v>0</v>
      </c>
      <c r="P51" s="8">
        <f t="shared" si="2"/>
        <v>0</v>
      </c>
      <c r="Q51" s="10">
        <f t="shared" si="3"/>
      </c>
    </row>
    <row r="52" spans="1:17" ht="12.75" customHeight="1">
      <c r="A52" s="159"/>
      <c r="B52" s="115" t="s">
        <v>933</v>
      </c>
      <c r="C52" s="87" t="str">
        <f>IF($B52="","",VLOOKUP($B52,Régional!$A$1:$Y$345,13,FALSE))</f>
        <v>SIONVILLE Philippe</v>
      </c>
      <c r="D52" s="8">
        <f>IF($B52="","",VLOOKUP($B52,Régional!$A$1:$AO$345,15,FALSE))</f>
        <v>16</v>
      </c>
      <c r="E52" s="64"/>
      <c r="F52" s="64"/>
      <c r="G52" s="64"/>
      <c r="H52" s="64"/>
      <c r="I52" s="64"/>
      <c r="J52" s="64"/>
      <c r="K52" s="64"/>
      <c r="L52" s="64"/>
      <c r="M52" s="64"/>
      <c r="N52" s="67">
        <f t="shared" si="0"/>
        <v>0</v>
      </c>
      <c r="O52" s="8">
        <f t="shared" si="1"/>
        <v>0</v>
      </c>
      <c r="P52" s="8">
        <f t="shared" si="2"/>
        <v>0</v>
      </c>
      <c r="Q52" s="10">
        <f t="shared" si="3"/>
      </c>
    </row>
    <row r="53" spans="1:17" ht="12.75" customHeight="1">
      <c r="A53" s="154" t="s">
        <v>745</v>
      </c>
      <c r="B53" s="116" t="s">
        <v>692</v>
      </c>
      <c r="C53" s="88" t="str">
        <f>IF($B53="","",VLOOKUP($B53,Régional!$A$1:$Y$345,13,FALSE))</f>
        <v>GRESSELIN Cyrille</v>
      </c>
      <c r="D53" s="7">
        <f>IF($B53="","",VLOOKUP($B53,Régional!$A$1:$AO$345,15,FALSE))</f>
        <v>31</v>
      </c>
      <c r="E53" s="65">
        <v>224</v>
      </c>
      <c r="F53" s="65">
        <v>159</v>
      </c>
      <c r="G53" s="65">
        <v>144</v>
      </c>
      <c r="H53" s="65">
        <v>166</v>
      </c>
      <c r="I53" s="65">
        <v>179</v>
      </c>
      <c r="J53" s="65">
        <v>170</v>
      </c>
      <c r="K53" s="65"/>
      <c r="L53" s="65"/>
      <c r="M53" s="65"/>
      <c r="N53" s="66">
        <f t="shared" si="0"/>
        <v>6</v>
      </c>
      <c r="O53" s="7">
        <f t="shared" si="1"/>
        <v>1042</v>
      </c>
      <c r="P53" s="7">
        <f t="shared" si="2"/>
        <v>1228</v>
      </c>
      <c r="Q53" s="9">
        <f t="shared" si="3"/>
        <v>173.66666666666666</v>
      </c>
    </row>
    <row r="54" spans="1:17" ht="12.75" customHeight="1">
      <c r="A54" s="155"/>
      <c r="B54" s="119" t="s">
        <v>898</v>
      </c>
      <c r="C54" s="88" t="str">
        <f>IF($B54="","",VLOOKUP($B54,Régional!$A$1:$Y$345,13,FALSE))</f>
        <v>MOREL Anne Gaelle</v>
      </c>
      <c r="D54" s="7">
        <f>IF($B54="","",VLOOKUP($B54,Régional!$A$1:$AO$345,15,FALSE))</f>
        <v>35</v>
      </c>
      <c r="E54" s="65"/>
      <c r="F54" s="65"/>
      <c r="G54" s="65"/>
      <c r="H54" s="65">
        <v>177</v>
      </c>
      <c r="I54" s="65">
        <v>175</v>
      </c>
      <c r="J54" s="65">
        <v>152</v>
      </c>
      <c r="K54" s="65"/>
      <c r="L54" s="65"/>
      <c r="M54" s="65"/>
      <c r="N54" s="66">
        <f t="shared" si="0"/>
        <v>3</v>
      </c>
      <c r="O54" s="7">
        <f t="shared" si="1"/>
        <v>504</v>
      </c>
      <c r="P54" s="7">
        <f t="shared" si="2"/>
        <v>609</v>
      </c>
      <c r="Q54" s="9">
        <f t="shared" si="3"/>
      </c>
    </row>
    <row r="55" spans="1:17" ht="12.75" customHeight="1">
      <c r="A55" s="155"/>
      <c r="B55" s="119" t="s">
        <v>899</v>
      </c>
      <c r="C55" s="88" t="str">
        <f>IF($B55="","",VLOOKUP($B55,Régional!$A$1:$Y$345,13,FALSE))</f>
        <v>LAROQUE Elisabeth</v>
      </c>
      <c r="D55" s="7">
        <f>IF($B55="","",VLOOKUP($B55,Régional!$A$1:$AO$345,15,FALSE))</f>
        <v>53</v>
      </c>
      <c r="E55" s="65">
        <v>138</v>
      </c>
      <c r="F55" s="65">
        <v>165</v>
      </c>
      <c r="G55" s="65">
        <v>179</v>
      </c>
      <c r="H55" s="65"/>
      <c r="I55" s="65"/>
      <c r="J55" s="65"/>
      <c r="K55" s="65"/>
      <c r="L55" s="65"/>
      <c r="M55" s="65"/>
      <c r="N55" s="66">
        <f t="shared" si="0"/>
        <v>3</v>
      </c>
      <c r="O55" s="7">
        <f t="shared" si="1"/>
        <v>482</v>
      </c>
      <c r="P55" s="7">
        <f t="shared" si="2"/>
        <v>641</v>
      </c>
      <c r="Q55" s="9">
        <f t="shared" si="3"/>
        <v>160.66666666666666</v>
      </c>
    </row>
    <row r="56" spans="1:17" ht="12.75" customHeight="1">
      <c r="A56" s="155"/>
      <c r="B56" s="119" t="s">
        <v>900</v>
      </c>
      <c r="C56" s="88" t="str">
        <f>IF($B56="","",VLOOKUP($B56,Régional!$A$1:$Y$345,13,FALSE))</f>
        <v>HORION François</v>
      </c>
      <c r="D56" s="7">
        <f>IF($B56="","",VLOOKUP($B56,Régional!$A$1:$AO$345,15,FALSE))</f>
        <v>46</v>
      </c>
      <c r="E56" s="65">
        <v>139</v>
      </c>
      <c r="F56" s="65">
        <v>147</v>
      </c>
      <c r="G56" s="65">
        <v>145</v>
      </c>
      <c r="H56" s="65">
        <v>190</v>
      </c>
      <c r="I56" s="65">
        <v>125</v>
      </c>
      <c r="J56" s="65">
        <v>161</v>
      </c>
      <c r="K56" s="65"/>
      <c r="L56" s="65"/>
      <c r="M56" s="65"/>
      <c r="N56" s="66">
        <f t="shared" si="0"/>
        <v>6</v>
      </c>
      <c r="O56" s="7">
        <f t="shared" si="1"/>
        <v>907</v>
      </c>
      <c r="P56" s="7">
        <f t="shared" si="2"/>
        <v>1183</v>
      </c>
      <c r="Q56" s="9">
        <f t="shared" si="3"/>
        <v>151.16666666666666</v>
      </c>
    </row>
    <row r="57" spans="1:17" ht="12.75" customHeight="1">
      <c r="A57" s="156"/>
      <c r="B57" s="116"/>
      <c r="C57" s="88">
        <f>IF($B57="","",VLOOKUP($B57,Régional!$A$1:$Y$345,13,FALSE))</f>
      </c>
      <c r="D57" s="7">
        <f>IF($B57="","",VLOOKUP($B57,Régional!$A$1:$AO$345,15,FALSE))</f>
      </c>
      <c r="E57" s="65"/>
      <c r="F57" s="65"/>
      <c r="G57" s="65"/>
      <c r="H57" s="65"/>
      <c r="I57" s="65"/>
      <c r="J57" s="65"/>
      <c r="K57" s="65"/>
      <c r="L57" s="65"/>
      <c r="M57" s="65"/>
      <c r="N57" s="66">
        <f t="shared" si="0"/>
        <v>0</v>
      </c>
      <c r="O57" s="7">
        <f t="shared" si="1"/>
        <v>0</v>
      </c>
      <c r="P57" s="7">
        <f t="shared" si="2"/>
      </c>
      <c r="Q57" s="9">
        <f t="shared" si="3"/>
      </c>
    </row>
    <row r="58" spans="1:17" ht="12.75" customHeight="1">
      <c r="A58" s="157" t="s">
        <v>921</v>
      </c>
      <c r="B58" s="115" t="s">
        <v>691</v>
      </c>
      <c r="C58" s="87" t="str">
        <f>IF($B58="","",VLOOKUP($B58,Régional!$A$1:$Y$345,13,FALSE))</f>
        <v>CLAVIER Françoise</v>
      </c>
      <c r="D58" s="8">
        <f>IF($B58="","",VLOOKUP($B58,Régional!$A$1:$AO$345,15,FALSE))</f>
        <v>27</v>
      </c>
      <c r="E58" s="64">
        <v>166</v>
      </c>
      <c r="F58" s="64">
        <v>179</v>
      </c>
      <c r="G58" s="64">
        <v>185</v>
      </c>
      <c r="H58" s="64">
        <v>157</v>
      </c>
      <c r="I58" s="64">
        <v>227</v>
      </c>
      <c r="J58" s="64">
        <v>185</v>
      </c>
      <c r="K58" s="64"/>
      <c r="L58" s="64"/>
      <c r="M58" s="64"/>
      <c r="N58" s="67">
        <f aca="true" t="shared" si="4" ref="N58:N77">COUNT(E58:M58)</f>
        <v>6</v>
      </c>
      <c r="O58" s="8">
        <f aca="true" t="shared" si="5" ref="O58:O77">SUM(E58:M58)</f>
        <v>1099</v>
      </c>
      <c r="P58" s="8">
        <f t="shared" si="2"/>
        <v>1261</v>
      </c>
      <c r="Q58" s="10">
        <f t="shared" si="3"/>
        <v>183.16666666666666</v>
      </c>
    </row>
    <row r="59" spans="1:17" ht="12.75" customHeight="1">
      <c r="A59" s="158"/>
      <c r="B59" s="115" t="s">
        <v>728</v>
      </c>
      <c r="C59" s="87" t="str">
        <f>IF($B59="","",VLOOKUP($B59,Régional!$A$1:$Y$345,13,FALSE))</f>
        <v>METTE Théophile</v>
      </c>
      <c r="D59" s="8">
        <f>IF($B59="","",VLOOKUP($B59,Régional!$A$1:$AO$345,15,FALSE))</f>
        <v>14</v>
      </c>
      <c r="E59" s="64">
        <v>168</v>
      </c>
      <c r="F59" s="64">
        <v>224</v>
      </c>
      <c r="G59" s="64">
        <v>279</v>
      </c>
      <c r="H59" s="64">
        <v>202</v>
      </c>
      <c r="I59" s="64">
        <v>225</v>
      </c>
      <c r="J59" s="64">
        <v>206</v>
      </c>
      <c r="K59" s="64"/>
      <c r="L59" s="64"/>
      <c r="M59" s="64"/>
      <c r="N59" s="67">
        <f t="shared" si="4"/>
        <v>6</v>
      </c>
      <c r="O59" s="8">
        <f t="shared" si="5"/>
        <v>1304</v>
      </c>
      <c r="P59" s="8">
        <f t="shared" si="2"/>
        <v>1388</v>
      </c>
      <c r="Q59" s="10">
        <f t="shared" si="3"/>
        <v>217.33333333333334</v>
      </c>
    </row>
    <row r="60" spans="1:17" ht="12.75" customHeight="1">
      <c r="A60" s="158"/>
      <c r="B60" s="115" t="s">
        <v>693</v>
      </c>
      <c r="C60" s="87" t="str">
        <f>IF($B60="","",VLOOKUP($B60,Régional!$A$1:$Y$345,13,FALSE))</f>
        <v>BOUCRET Romain</v>
      </c>
      <c r="D60" s="8">
        <f>IF($B60="","",VLOOKUP($B60,Régional!$A$1:$AO$345,15,FALSE))</f>
        <v>18</v>
      </c>
      <c r="E60" s="64">
        <v>171</v>
      </c>
      <c r="F60" s="64">
        <v>187</v>
      </c>
      <c r="G60" s="64">
        <v>216</v>
      </c>
      <c r="H60" s="64">
        <v>204</v>
      </c>
      <c r="I60" s="64">
        <v>190</v>
      </c>
      <c r="J60" s="64">
        <v>181</v>
      </c>
      <c r="K60" s="64"/>
      <c r="L60" s="64"/>
      <c r="M60" s="64"/>
      <c r="N60" s="67">
        <f t="shared" si="4"/>
        <v>6</v>
      </c>
      <c r="O60" s="8">
        <f t="shared" si="5"/>
        <v>1149</v>
      </c>
      <c r="P60" s="8">
        <f t="shared" si="2"/>
        <v>1257</v>
      </c>
      <c r="Q60" s="10">
        <f t="shared" si="3"/>
        <v>191.5</v>
      </c>
    </row>
    <row r="61" spans="1:17" ht="12.75" customHeight="1">
      <c r="A61" s="158"/>
      <c r="B61" s="115"/>
      <c r="C61" s="87">
        <f>IF($B61="","",VLOOKUP($B61,Régional!$A$1:$Y$345,13,FALSE))</f>
      </c>
      <c r="D61" s="8">
        <f>IF($B61="","",VLOOKUP($B61,Régional!$A$1:$AO$345,15,FALSE))</f>
      </c>
      <c r="E61" s="64"/>
      <c r="F61" s="64"/>
      <c r="G61" s="64"/>
      <c r="H61" s="64"/>
      <c r="I61" s="64"/>
      <c r="J61" s="64"/>
      <c r="K61" s="64"/>
      <c r="L61" s="64"/>
      <c r="M61" s="64"/>
      <c r="N61" s="67">
        <f t="shared" si="4"/>
        <v>0</v>
      </c>
      <c r="O61" s="8">
        <f t="shared" si="5"/>
        <v>0</v>
      </c>
      <c r="P61" s="8">
        <f t="shared" si="2"/>
      </c>
      <c r="Q61" s="10">
        <f t="shared" si="3"/>
      </c>
    </row>
    <row r="62" spans="1:17" ht="12.75" customHeight="1">
      <c r="A62" s="159"/>
      <c r="B62" s="115"/>
      <c r="C62" s="87">
        <f>IF($B62="","",VLOOKUP($B62,Régional!$A$1:$Y$345,13,FALSE))</f>
      </c>
      <c r="D62" s="8">
        <f>IF($B62="","",VLOOKUP($B62,Régional!$A$1:$AO$345,15,FALSE))</f>
      </c>
      <c r="E62" s="64"/>
      <c r="F62" s="64"/>
      <c r="G62" s="64"/>
      <c r="H62" s="64"/>
      <c r="I62" s="64"/>
      <c r="J62" s="64"/>
      <c r="K62" s="64"/>
      <c r="L62" s="64"/>
      <c r="M62" s="64"/>
      <c r="N62" s="67">
        <f t="shared" si="4"/>
        <v>0</v>
      </c>
      <c r="O62" s="8">
        <f t="shared" si="5"/>
        <v>0</v>
      </c>
      <c r="P62" s="8">
        <f t="shared" si="2"/>
      </c>
      <c r="Q62" s="10">
        <f t="shared" si="3"/>
      </c>
    </row>
    <row r="63" spans="1:17" ht="12.75" customHeight="1">
      <c r="A63" s="154" t="s">
        <v>922</v>
      </c>
      <c r="B63" s="116" t="s">
        <v>721</v>
      </c>
      <c r="C63" s="88" t="str">
        <f>IF($B63="","",VLOOKUP($B63,Régional!$A$1:$Y$345,13,FALSE))</f>
        <v>SORET Mathéo</v>
      </c>
      <c r="D63" s="7">
        <f>IF($B63="","",VLOOKUP($B63,Régional!$A$1:$AO$345,15,FALSE))</f>
        <v>37</v>
      </c>
      <c r="E63" s="65"/>
      <c r="F63" s="65"/>
      <c r="G63" s="65"/>
      <c r="H63" s="65"/>
      <c r="I63" s="65"/>
      <c r="J63" s="65"/>
      <c r="K63" s="65"/>
      <c r="L63" s="65"/>
      <c r="M63" s="65"/>
      <c r="N63" s="66">
        <f t="shared" si="4"/>
        <v>0</v>
      </c>
      <c r="O63" s="7">
        <f t="shared" si="5"/>
        <v>0</v>
      </c>
      <c r="P63" s="7">
        <f t="shared" si="2"/>
        <v>0</v>
      </c>
      <c r="Q63" s="9">
        <f t="shared" si="3"/>
      </c>
    </row>
    <row r="64" spans="1:17" ht="12.75" customHeight="1">
      <c r="A64" s="155"/>
      <c r="B64" s="116" t="s">
        <v>714</v>
      </c>
      <c r="C64" s="88" t="str">
        <f>IF($B64="","",VLOOKUP($B64,Régional!$A$1:$Y$345,13,FALSE))</f>
        <v>RUISSEL Didier</v>
      </c>
      <c r="D64" s="7">
        <f>IF($B64="","",VLOOKUP($B64,Régional!$A$1:$AO$345,15,FALSE))</f>
        <v>20</v>
      </c>
      <c r="E64" s="65">
        <v>235</v>
      </c>
      <c r="F64" s="65">
        <v>225</v>
      </c>
      <c r="G64" s="65">
        <v>246</v>
      </c>
      <c r="H64" s="65">
        <v>192</v>
      </c>
      <c r="I64" s="65">
        <v>201</v>
      </c>
      <c r="J64" s="65">
        <v>179</v>
      </c>
      <c r="K64" s="65"/>
      <c r="L64" s="65"/>
      <c r="M64" s="65"/>
      <c r="N64" s="66">
        <f t="shared" si="4"/>
        <v>6</v>
      </c>
      <c r="O64" s="7">
        <f t="shared" si="5"/>
        <v>1278</v>
      </c>
      <c r="P64" s="7">
        <f t="shared" si="2"/>
        <v>1398</v>
      </c>
      <c r="Q64" s="9">
        <f t="shared" si="3"/>
        <v>213</v>
      </c>
    </row>
    <row r="65" spans="1:17" ht="12.75" customHeight="1">
      <c r="A65" s="155"/>
      <c r="B65" s="116" t="s">
        <v>720</v>
      </c>
      <c r="C65" s="88" t="str">
        <f>IF($B65="","",VLOOKUP($B65,Régional!$A$1:$Y$345,13,FALSE))</f>
        <v>HAMARD Fanny</v>
      </c>
      <c r="D65" s="7">
        <f>IF($B65="","",VLOOKUP($B65,Régional!$A$1:$AO$345,15,FALSE))</f>
        <v>46</v>
      </c>
      <c r="E65" s="65">
        <v>147</v>
      </c>
      <c r="F65" s="65">
        <v>203</v>
      </c>
      <c r="G65" s="65">
        <v>143</v>
      </c>
      <c r="H65" s="65">
        <v>167</v>
      </c>
      <c r="I65" s="65">
        <v>149</v>
      </c>
      <c r="J65" s="65">
        <v>160</v>
      </c>
      <c r="K65" s="65"/>
      <c r="L65" s="65"/>
      <c r="M65" s="65"/>
      <c r="N65" s="66">
        <f t="shared" si="4"/>
        <v>6</v>
      </c>
      <c r="O65" s="7">
        <f t="shared" si="5"/>
        <v>969</v>
      </c>
      <c r="P65" s="7">
        <f t="shared" si="2"/>
        <v>1245</v>
      </c>
      <c r="Q65" s="9">
        <f t="shared" si="3"/>
        <v>161.5</v>
      </c>
    </row>
    <row r="66" spans="1:17" ht="12.75" customHeight="1">
      <c r="A66" s="155"/>
      <c r="B66" s="116" t="s">
        <v>938</v>
      </c>
      <c r="C66" s="88" t="str">
        <f>IF($B66="","",VLOOKUP($B66,Régional!$A$1:$Y$345,13,FALSE))</f>
        <v>BOURDON Enzo</v>
      </c>
      <c r="D66" s="7">
        <f>IF($B66="","",VLOOKUP($B66,Régional!$A$1:$AO$345,15,FALSE))</f>
        <v>17</v>
      </c>
      <c r="E66" s="65">
        <v>242</v>
      </c>
      <c r="F66" s="65">
        <v>225</v>
      </c>
      <c r="G66" s="65">
        <v>212</v>
      </c>
      <c r="H66" s="65">
        <v>202</v>
      </c>
      <c r="I66" s="65">
        <v>178</v>
      </c>
      <c r="J66" s="65">
        <v>211</v>
      </c>
      <c r="K66" s="65"/>
      <c r="L66" s="65"/>
      <c r="M66" s="65"/>
      <c r="N66" s="66">
        <f t="shared" si="4"/>
        <v>6</v>
      </c>
      <c r="O66" s="7">
        <f t="shared" si="5"/>
        <v>1270</v>
      </c>
      <c r="P66" s="7">
        <f t="shared" si="2"/>
        <v>1372</v>
      </c>
      <c r="Q66" s="9">
        <f t="shared" si="3"/>
        <v>211.66666666666666</v>
      </c>
    </row>
    <row r="67" spans="1:17" ht="12.75" customHeight="1">
      <c r="A67" s="156"/>
      <c r="B67" s="116"/>
      <c r="C67" s="88">
        <f>IF($B67="","",VLOOKUP($B67,Régional!$A$1:$Y$345,13,FALSE))</f>
      </c>
      <c r="D67" s="7">
        <f>IF($B67="","",VLOOKUP($B67,Régional!$A$1:$AO$345,15,FALSE))</f>
      </c>
      <c r="E67" s="65"/>
      <c r="F67" s="65"/>
      <c r="G67" s="65"/>
      <c r="H67" s="65"/>
      <c r="I67" s="65"/>
      <c r="J67" s="65"/>
      <c r="K67" s="65"/>
      <c r="L67" s="65"/>
      <c r="M67" s="65"/>
      <c r="N67" s="66">
        <f t="shared" si="4"/>
        <v>0</v>
      </c>
      <c r="O67" s="7">
        <f t="shared" si="5"/>
        <v>0</v>
      </c>
      <c r="P67" s="7">
        <f t="shared" si="2"/>
      </c>
      <c r="Q67" s="9">
        <f t="shared" si="3"/>
      </c>
    </row>
    <row r="68" spans="1:17" ht="12.75" customHeight="1">
      <c r="A68" s="148" t="s">
        <v>712</v>
      </c>
      <c r="B68" s="138" t="s">
        <v>901</v>
      </c>
      <c r="C68" s="139" t="str">
        <f>IF($B68="","",VLOOKUP($B68,Régional!$A$1:$Y$345,13,FALSE))</f>
        <v>QUIGNON Xavier</v>
      </c>
      <c r="D68" s="140">
        <f>IF($B68="","",VLOOKUP($B68,Régional!$A$1:$AO$345,15,FALSE))</f>
        <v>32</v>
      </c>
      <c r="E68" s="141">
        <v>172</v>
      </c>
      <c r="F68" s="141">
        <v>237</v>
      </c>
      <c r="G68" s="141">
        <v>169</v>
      </c>
      <c r="H68" s="141">
        <v>185</v>
      </c>
      <c r="I68" s="141">
        <v>187</v>
      </c>
      <c r="J68" s="141">
        <v>165</v>
      </c>
      <c r="K68" s="141"/>
      <c r="L68" s="141"/>
      <c r="M68" s="141"/>
      <c r="N68" s="142">
        <f t="shared" si="4"/>
        <v>6</v>
      </c>
      <c r="O68" s="140">
        <f t="shared" si="5"/>
        <v>1115</v>
      </c>
      <c r="P68" s="140">
        <f t="shared" si="2"/>
        <v>1307</v>
      </c>
      <c r="Q68" s="143">
        <f t="shared" si="3"/>
        <v>185.83333333333334</v>
      </c>
    </row>
    <row r="69" spans="1:17" ht="12.75" customHeight="1">
      <c r="A69" s="149"/>
      <c r="B69" s="138" t="s">
        <v>708</v>
      </c>
      <c r="C69" s="139" t="str">
        <f>IF($B69="","",VLOOKUP($B69,Régional!$A$1:$Y$345,13,FALSE))</f>
        <v>DUTHEIL Claudine</v>
      </c>
      <c r="D69" s="140">
        <f>IF($B69="","",VLOOKUP($B69,Régional!$A$1:$AO$345,15,FALSE))</f>
        <v>61</v>
      </c>
      <c r="E69" s="141">
        <v>111</v>
      </c>
      <c r="F69" s="141">
        <v>127</v>
      </c>
      <c r="G69" s="141">
        <v>135</v>
      </c>
      <c r="H69" s="141">
        <v>114</v>
      </c>
      <c r="I69" s="141">
        <v>134</v>
      </c>
      <c r="J69" s="141">
        <v>117</v>
      </c>
      <c r="K69" s="141"/>
      <c r="L69" s="141"/>
      <c r="M69" s="141"/>
      <c r="N69" s="142">
        <f t="shared" si="4"/>
        <v>6</v>
      </c>
      <c r="O69" s="140">
        <f t="shared" si="5"/>
        <v>738</v>
      </c>
      <c r="P69" s="140">
        <f t="shared" si="2"/>
        <v>1104</v>
      </c>
      <c r="Q69" s="143">
        <f t="shared" si="3"/>
        <v>123</v>
      </c>
    </row>
    <row r="70" spans="1:17" ht="12.75" customHeight="1">
      <c r="A70" s="149"/>
      <c r="B70" s="138" t="s">
        <v>707</v>
      </c>
      <c r="C70" s="139" t="str">
        <f>IF($B70="","",VLOOKUP($B70,Régional!$A$1:$Y$345,13,FALSE))</f>
        <v>GERMAIN Arnaud</v>
      </c>
      <c r="D70" s="140">
        <f>IF($B70="","",VLOOKUP($B70,Régional!$A$1:$AO$345,15,FALSE))</f>
        <v>30</v>
      </c>
      <c r="E70" s="141">
        <v>174</v>
      </c>
      <c r="F70" s="141">
        <v>188</v>
      </c>
      <c r="G70" s="141">
        <v>221</v>
      </c>
      <c r="H70" s="141">
        <v>162</v>
      </c>
      <c r="I70" s="141">
        <v>185</v>
      </c>
      <c r="J70" s="141">
        <v>182</v>
      </c>
      <c r="K70" s="141"/>
      <c r="L70" s="141"/>
      <c r="M70" s="141"/>
      <c r="N70" s="142">
        <f t="shared" si="4"/>
        <v>6</v>
      </c>
      <c r="O70" s="140">
        <f t="shared" si="5"/>
        <v>1112</v>
      </c>
      <c r="P70" s="140">
        <f t="shared" si="2"/>
        <v>1292</v>
      </c>
      <c r="Q70" s="143">
        <f t="shared" si="3"/>
        <v>185.33333333333334</v>
      </c>
    </row>
    <row r="71" spans="1:17" ht="12.75" customHeight="1">
      <c r="A71" s="149"/>
      <c r="B71" s="138"/>
      <c r="C71" s="139">
        <f>IF($B71="","",VLOOKUP($B71,Régional!$A$1:$Y$345,13,FALSE))</f>
      </c>
      <c r="D71" s="140">
        <f>IF($B71="","",VLOOKUP($B71,Régional!$A$1:$AO$345,15,FALSE))</f>
      </c>
      <c r="E71" s="141"/>
      <c r="F71" s="141"/>
      <c r="G71" s="141"/>
      <c r="H71" s="141"/>
      <c r="I71" s="141"/>
      <c r="J71" s="141"/>
      <c r="K71" s="141"/>
      <c r="L71" s="141"/>
      <c r="M71" s="141"/>
      <c r="N71" s="142">
        <f t="shared" si="4"/>
        <v>0</v>
      </c>
      <c r="O71" s="140">
        <f t="shared" si="5"/>
        <v>0</v>
      </c>
      <c r="P71" s="140">
        <f t="shared" si="2"/>
      </c>
      <c r="Q71" s="143">
        <f t="shared" si="3"/>
      </c>
    </row>
    <row r="72" spans="1:17" ht="12.75" customHeight="1">
      <c r="A72" s="150"/>
      <c r="B72" s="138"/>
      <c r="C72" s="139">
        <f>IF($B72="","",VLOOKUP($B72,Régional!$A$1:$Y$345,13,FALSE))</f>
      </c>
      <c r="D72" s="140">
        <f>IF($B72="","",VLOOKUP($B72,Régional!$A$1:$AO$345,15,FALSE))</f>
      </c>
      <c r="E72" s="141"/>
      <c r="F72" s="141"/>
      <c r="G72" s="141"/>
      <c r="H72" s="141"/>
      <c r="I72" s="141"/>
      <c r="J72" s="141"/>
      <c r="K72" s="141"/>
      <c r="L72" s="141"/>
      <c r="M72" s="141"/>
      <c r="N72" s="142">
        <f t="shared" si="4"/>
        <v>0</v>
      </c>
      <c r="O72" s="140">
        <f t="shared" si="5"/>
        <v>0</v>
      </c>
      <c r="P72" s="140">
        <f t="shared" si="2"/>
      </c>
      <c r="Q72" s="143">
        <f t="shared" si="3"/>
      </c>
    </row>
    <row r="73" spans="1:17" ht="12.75" customHeight="1">
      <c r="A73" s="151" t="s">
        <v>709</v>
      </c>
      <c r="B73" s="132" t="s">
        <v>740</v>
      </c>
      <c r="C73" s="133" t="str">
        <f>IF($B73="","",VLOOKUP($B73,Régional!$A$1:$Y$345,13,FALSE))</f>
        <v>SAVANCHOMKEO Anousay</v>
      </c>
      <c r="D73" s="134">
        <f>IF($B73="","",VLOOKUP($B73,Régional!$A$1:$AO$345,15,FALSE))</f>
        <v>22</v>
      </c>
      <c r="E73" s="135">
        <v>180</v>
      </c>
      <c r="F73" s="135">
        <v>209</v>
      </c>
      <c r="G73" s="135">
        <v>149</v>
      </c>
      <c r="H73" s="135">
        <v>161</v>
      </c>
      <c r="I73" s="135">
        <v>139</v>
      </c>
      <c r="J73" s="135">
        <v>193</v>
      </c>
      <c r="K73" s="135"/>
      <c r="L73" s="135"/>
      <c r="M73" s="135"/>
      <c r="N73" s="136">
        <f t="shared" si="4"/>
        <v>6</v>
      </c>
      <c r="O73" s="134">
        <f t="shared" si="5"/>
        <v>1031</v>
      </c>
      <c r="P73" s="134">
        <f aca="true" t="shared" si="6" ref="P73:P117">IF(B73&lt;&gt;"",O73+(D73*N73),"")</f>
        <v>1163</v>
      </c>
      <c r="Q73" s="137">
        <f t="shared" si="3"/>
        <v>171.83333333333334</v>
      </c>
    </row>
    <row r="74" spans="1:17" ht="12.75" customHeight="1">
      <c r="A74" s="152"/>
      <c r="B74" s="132" t="s">
        <v>902</v>
      </c>
      <c r="C74" s="133" t="str">
        <f>IF($B74="","",VLOOKUP($B74,Régional!$A$1:$Y$345,13,FALSE))</f>
        <v>DUFOUR Françoise</v>
      </c>
      <c r="D74" s="134">
        <f>IF($B74="","",VLOOKUP($B74,Régional!$A$1:$AO$345,15,FALSE))</f>
        <v>61</v>
      </c>
      <c r="E74" s="135">
        <v>114</v>
      </c>
      <c r="F74" s="135">
        <v>164</v>
      </c>
      <c r="G74" s="135">
        <v>128</v>
      </c>
      <c r="H74" s="135">
        <v>126</v>
      </c>
      <c r="I74" s="135">
        <v>132</v>
      </c>
      <c r="J74" s="135">
        <v>147</v>
      </c>
      <c r="K74" s="135"/>
      <c r="L74" s="135"/>
      <c r="M74" s="135"/>
      <c r="N74" s="136">
        <f t="shared" si="4"/>
        <v>6</v>
      </c>
      <c r="O74" s="134">
        <f t="shared" si="5"/>
        <v>811</v>
      </c>
      <c r="P74" s="134">
        <f t="shared" si="6"/>
        <v>1177</v>
      </c>
      <c r="Q74" s="137">
        <f t="shared" si="3"/>
        <v>135.16666666666666</v>
      </c>
    </row>
    <row r="75" spans="1:17" ht="12.75" customHeight="1">
      <c r="A75" s="152"/>
      <c r="B75" s="132" t="s">
        <v>903</v>
      </c>
      <c r="C75" s="133" t="str">
        <f>IF($B75="","",VLOOKUP($B75,Régional!$A$1:$Y$345,13,FALSE))</f>
        <v>JOSSET Pierre</v>
      </c>
      <c r="D75" s="134">
        <f>IF($B75="","",VLOOKUP($B75,Régional!$A$1:$AO$345,15,FALSE))</f>
        <v>29</v>
      </c>
      <c r="E75" s="135">
        <v>221</v>
      </c>
      <c r="F75" s="135">
        <v>201</v>
      </c>
      <c r="G75" s="135">
        <v>138</v>
      </c>
      <c r="H75" s="135">
        <v>166</v>
      </c>
      <c r="I75" s="135">
        <v>176</v>
      </c>
      <c r="J75" s="135">
        <v>183</v>
      </c>
      <c r="K75" s="135"/>
      <c r="L75" s="135"/>
      <c r="M75" s="135"/>
      <c r="N75" s="136">
        <f t="shared" si="4"/>
        <v>6</v>
      </c>
      <c r="O75" s="134">
        <f t="shared" si="5"/>
        <v>1085</v>
      </c>
      <c r="P75" s="134">
        <f t="shared" si="6"/>
        <v>1259</v>
      </c>
      <c r="Q75" s="137">
        <f t="shared" si="3"/>
        <v>180.83333333333334</v>
      </c>
    </row>
    <row r="76" spans="1:17" ht="12.75" customHeight="1">
      <c r="A76" s="152"/>
      <c r="B76" s="132" t="s">
        <v>934</v>
      </c>
      <c r="C76" s="133" t="str">
        <f>IF($B76="","",VLOOKUP($B76,Régional!$A$1:$Y$345,13,FALSE))</f>
        <v>LEFILLATRE Denis</v>
      </c>
      <c r="D76" s="134">
        <f>IF($B76="","",VLOOKUP($B76,Régional!$A$1:$AO$345,15,FALSE))</f>
        <v>29</v>
      </c>
      <c r="E76" s="135"/>
      <c r="F76" s="135"/>
      <c r="G76" s="135"/>
      <c r="H76" s="135"/>
      <c r="I76" s="135"/>
      <c r="J76" s="135"/>
      <c r="K76" s="135"/>
      <c r="L76" s="135"/>
      <c r="M76" s="135"/>
      <c r="N76" s="136">
        <f t="shared" si="4"/>
        <v>0</v>
      </c>
      <c r="O76" s="134">
        <f t="shared" si="5"/>
        <v>0</v>
      </c>
      <c r="P76" s="134">
        <f t="shared" si="6"/>
        <v>0</v>
      </c>
      <c r="Q76" s="137">
        <f t="shared" si="3"/>
      </c>
    </row>
    <row r="77" spans="1:17" ht="12.75" customHeight="1">
      <c r="A77" s="153"/>
      <c r="B77" s="132"/>
      <c r="C77" s="133">
        <f>IF($B77="","",VLOOKUP($B77,Régional!$A$1:$Y$345,13,FALSE))</f>
      </c>
      <c r="D77" s="134">
        <f>IF($B77="","",VLOOKUP($B77,Régional!$A$1:$AO$345,15,FALSE))</f>
      </c>
      <c r="E77" s="135"/>
      <c r="F77" s="135"/>
      <c r="G77" s="135"/>
      <c r="H77" s="135"/>
      <c r="I77" s="135"/>
      <c r="J77" s="135"/>
      <c r="K77" s="135"/>
      <c r="L77" s="135"/>
      <c r="M77" s="135"/>
      <c r="N77" s="136">
        <f t="shared" si="4"/>
        <v>0</v>
      </c>
      <c r="O77" s="134">
        <f t="shared" si="5"/>
        <v>0</v>
      </c>
      <c r="P77" s="134">
        <f t="shared" si="6"/>
      </c>
      <c r="Q77" s="137">
        <f t="shared" si="3"/>
      </c>
    </row>
    <row r="78" spans="1:17" ht="12.75" customHeight="1">
      <c r="A78" s="148" t="s">
        <v>923</v>
      </c>
      <c r="B78" s="138" t="s">
        <v>904</v>
      </c>
      <c r="C78" s="139" t="str">
        <f>IF($B78="","",VLOOKUP($B78,Régional!$A$1:$Y$345,13,FALSE))</f>
        <v>LESNE Erick</v>
      </c>
      <c r="D78" s="140">
        <f>IF($B78="","",VLOOKUP($B78,Régional!$A$1:$AO$345,15,FALSE))</f>
        <v>43</v>
      </c>
      <c r="E78" s="141">
        <v>146</v>
      </c>
      <c r="F78" s="141">
        <v>165</v>
      </c>
      <c r="G78" s="141">
        <v>184</v>
      </c>
      <c r="H78" s="141">
        <v>138</v>
      </c>
      <c r="I78" s="141">
        <v>139</v>
      </c>
      <c r="J78" s="141">
        <v>195</v>
      </c>
      <c r="K78" s="141"/>
      <c r="L78" s="141"/>
      <c r="M78" s="141"/>
      <c r="N78" s="142">
        <f aca="true" t="shared" si="7" ref="N78:N117">COUNT(E78:M78)</f>
        <v>6</v>
      </c>
      <c r="O78" s="140">
        <f aca="true" t="shared" si="8" ref="O78:O117">SUM(E78:M78)</f>
        <v>967</v>
      </c>
      <c r="P78" s="140">
        <f t="shared" si="6"/>
        <v>1225</v>
      </c>
      <c r="Q78" s="143">
        <f t="shared" si="3"/>
        <v>161.16666666666666</v>
      </c>
    </row>
    <row r="79" spans="1:17" ht="12.75" customHeight="1">
      <c r="A79" s="149"/>
      <c r="B79" s="138" t="s">
        <v>936</v>
      </c>
      <c r="C79" s="139" t="str">
        <f>IF($B79="","",VLOOKUP($B79,Régional!$A$1:$Y$345,13,FALSE))</f>
        <v>MOISY Catherine</v>
      </c>
      <c r="D79" s="140">
        <f>IF($B79="","",VLOOKUP($B79,Régional!$A$1:$AO$345,15,FALSE))</f>
        <v>53</v>
      </c>
      <c r="E79" s="141">
        <v>167</v>
      </c>
      <c r="F79" s="141">
        <v>160</v>
      </c>
      <c r="G79" s="141">
        <v>144</v>
      </c>
      <c r="H79" s="141">
        <v>147</v>
      </c>
      <c r="I79" s="141">
        <v>187</v>
      </c>
      <c r="J79" s="141">
        <v>125</v>
      </c>
      <c r="K79" s="141"/>
      <c r="L79" s="141"/>
      <c r="M79" s="141"/>
      <c r="N79" s="142">
        <f t="shared" si="7"/>
        <v>6</v>
      </c>
      <c r="O79" s="140">
        <f t="shared" si="8"/>
        <v>930</v>
      </c>
      <c r="P79" s="140">
        <f t="shared" si="6"/>
        <v>1248</v>
      </c>
      <c r="Q79" s="143">
        <f t="shared" si="3"/>
        <v>155</v>
      </c>
    </row>
    <row r="80" spans="1:17" ht="12.75" customHeight="1">
      <c r="A80" s="149"/>
      <c r="B80" s="138" t="s">
        <v>937</v>
      </c>
      <c r="C80" s="139" t="str">
        <f>IF($B80="","",VLOOKUP($B80,Régional!$A$1:$Y$345,13,FALSE))</f>
        <v>DUTHEIL Jean-Yves</v>
      </c>
      <c r="D80" s="140">
        <f>IF($B80="","",VLOOKUP($B80,Régional!$A$1:$AO$345,15,FALSE))</f>
        <v>35</v>
      </c>
      <c r="E80" s="141">
        <v>184</v>
      </c>
      <c r="F80" s="141">
        <v>169</v>
      </c>
      <c r="G80" s="141">
        <v>178</v>
      </c>
      <c r="H80" s="141">
        <v>177</v>
      </c>
      <c r="I80" s="141">
        <v>179</v>
      </c>
      <c r="J80" s="141">
        <v>177</v>
      </c>
      <c r="K80" s="141"/>
      <c r="L80" s="141"/>
      <c r="M80" s="141"/>
      <c r="N80" s="142">
        <f t="shared" si="7"/>
        <v>6</v>
      </c>
      <c r="O80" s="140">
        <f t="shared" si="8"/>
        <v>1064</v>
      </c>
      <c r="P80" s="140">
        <f t="shared" si="6"/>
        <v>1274</v>
      </c>
      <c r="Q80" s="143">
        <f t="shared" si="3"/>
        <v>177.33333333333334</v>
      </c>
    </row>
    <row r="81" spans="1:17" ht="12.75" customHeight="1">
      <c r="A81" s="149"/>
      <c r="B81" s="138" t="s">
        <v>905</v>
      </c>
      <c r="C81" s="139" t="str">
        <f>IF($B81="","",VLOOKUP($B81,Régional!$A$1:$Y$345,13,FALSE))</f>
        <v>POCINO Odile</v>
      </c>
      <c r="D81" s="140">
        <f>IF($B81="","",VLOOKUP($B81,Régional!$A$1:$AO$345,15,FALSE))</f>
        <v>37</v>
      </c>
      <c r="E81" s="141"/>
      <c r="F81" s="141"/>
      <c r="G81" s="141"/>
      <c r="H81" s="141"/>
      <c r="I81" s="141"/>
      <c r="J81" s="141"/>
      <c r="K81" s="141"/>
      <c r="L81" s="141"/>
      <c r="M81" s="141"/>
      <c r="N81" s="142">
        <f t="shared" si="7"/>
        <v>0</v>
      </c>
      <c r="O81" s="140">
        <f t="shared" si="8"/>
        <v>0</v>
      </c>
      <c r="P81" s="140">
        <f t="shared" si="6"/>
        <v>0</v>
      </c>
      <c r="Q81" s="143">
        <f t="shared" si="3"/>
      </c>
    </row>
    <row r="82" spans="1:17" ht="12.75" customHeight="1">
      <c r="A82" s="150"/>
      <c r="B82" s="138" t="s">
        <v>751</v>
      </c>
      <c r="C82" s="139" t="str">
        <f>IF($B82="","",VLOOKUP($B82,Régional!$A$1:$Y$345,13,FALSE))</f>
        <v>DELABRIERE François</v>
      </c>
      <c r="D82" s="140">
        <f>IF($B82="","",VLOOKUP($B82,Régional!$A$1:$AO$345,15,FALSE))</f>
        <v>44</v>
      </c>
      <c r="E82" s="141"/>
      <c r="F82" s="141"/>
      <c r="G82" s="141"/>
      <c r="H82" s="141"/>
      <c r="I82" s="141"/>
      <c r="J82" s="141"/>
      <c r="K82" s="141"/>
      <c r="L82" s="141"/>
      <c r="M82" s="141"/>
      <c r="N82" s="142">
        <f t="shared" si="7"/>
        <v>0</v>
      </c>
      <c r="O82" s="140">
        <f t="shared" si="8"/>
        <v>0</v>
      </c>
      <c r="P82" s="140">
        <f t="shared" si="6"/>
        <v>0</v>
      </c>
      <c r="Q82" s="143">
        <f t="shared" si="3"/>
      </c>
    </row>
    <row r="83" spans="1:17" ht="12.75" customHeight="1">
      <c r="A83" s="151" t="s">
        <v>924</v>
      </c>
      <c r="B83" s="132" t="s">
        <v>906</v>
      </c>
      <c r="C83" s="133" t="str">
        <f>IF($B83="","",VLOOKUP($B83,Régional!$A$1:$Y$345,13,FALSE))</f>
        <v>LEPELLETIER Guillaume</v>
      </c>
      <c r="D83" s="134">
        <f>IF($B83="","",VLOOKUP($B83,Régional!$A$1:$AO$345,15,FALSE))</f>
        <v>37</v>
      </c>
      <c r="E83" s="135">
        <v>127</v>
      </c>
      <c r="F83" s="135">
        <v>175</v>
      </c>
      <c r="G83" s="135">
        <v>135</v>
      </c>
      <c r="H83" s="135">
        <v>147</v>
      </c>
      <c r="I83" s="135">
        <v>178</v>
      </c>
      <c r="J83" s="135">
        <v>129</v>
      </c>
      <c r="K83" s="135"/>
      <c r="L83" s="135"/>
      <c r="M83" s="135"/>
      <c r="N83" s="136">
        <f t="shared" si="7"/>
        <v>6</v>
      </c>
      <c r="O83" s="134">
        <f t="shared" si="8"/>
        <v>891</v>
      </c>
      <c r="P83" s="134">
        <f t="shared" si="6"/>
        <v>1113</v>
      </c>
      <c r="Q83" s="137">
        <f aca="true" t="shared" si="9" ref="Q83:Q117">IF(E83="","",O83/COUNT(E83:M83))</f>
        <v>148.5</v>
      </c>
    </row>
    <row r="84" spans="1:17" ht="12.75" customHeight="1">
      <c r="A84" s="152"/>
      <c r="B84" s="132" t="s">
        <v>907</v>
      </c>
      <c r="C84" s="133" t="str">
        <f>IF($B84="","",VLOOKUP($B84,Régional!$A$1:$Y$345,13,FALSE))</f>
        <v>MADELAINE Sabrina</v>
      </c>
      <c r="D84" s="134">
        <f>IF($B84="","",VLOOKUP($B84,Régional!$A$1:$AO$345,15,FALSE))</f>
        <v>67</v>
      </c>
      <c r="E84" s="135">
        <v>103</v>
      </c>
      <c r="F84" s="135">
        <v>129</v>
      </c>
      <c r="G84" s="135">
        <v>134</v>
      </c>
      <c r="H84" s="135">
        <v>99</v>
      </c>
      <c r="I84" s="135">
        <v>148</v>
      </c>
      <c r="J84" s="135">
        <v>99</v>
      </c>
      <c r="K84" s="135"/>
      <c r="L84" s="135"/>
      <c r="M84" s="135"/>
      <c r="N84" s="136">
        <f t="shared" si="7"/>
        <v>6</v>
      </c>
      <c r="O84" s="134">
        <f t="shared" si="8"/>
        <v>712</v>
      </c>
      <c r="P84" s="134">
        <f t="shared" si="6"/>
        <v>1114</v>
      </c>
      <c r="Q84" s="137">
        <f t="shared" si="9"/>
        <v>118.66666666666667</v>
      </c>
    </row>
    <row r="85" spans="1:17" ht="12.75" customHeight="1">
      <c r="A85" s="152"/>
      <c r="B85" s="132" t="s">
        <v>908</v>
      </c>
      <c r="C85" s="133" t="str">
        <f>IF($B85="","",VLOOKUP($B85,Régional!$A$1:$Y$345,13,FALSE))</f>
        <v>BOXSTAEL Johan</v>
      </c>
      <c r="D85" s="134">
        <f>IF($B85="","",VLOOKUP($B85,Régional!$A$1:$AO$345,15,FALSE))</f>
        <v>30</v>
      </c>
      <c r="E85" s="135">
        <v>136</v>
      </c>
      <c r="F85" s="135">
        <v>163</v>
      </c>
      <c r="G85" s="135">
        <v>140</v>
      </c>
      <c r="H85" s="135">
        <v>114</v>
      </c>
      <c r="I85" s="135">
        <v>174</v>
      </c>
      <c r="J85" s="135">
        <v>133</v>
      </c>
      <c r="K85" s="135"/>
      <c r="L85" s="135"/>
      <c r="M85" s="135"/>
      <c r="N85" s="136">
        <f t="shared" si="7"/>
        <v>6</v>
      </c>
      <c r="O85" s="134">
        <f t="shared" si="8"/>
        <v>860</v>
      </c>
      <c r="P85" s="134">
        <f t="shared" si="6"/>
        <v>1040</v>
      </c>
      <c r="Q85" s="137">
        <f t="shared" si="9"/>
        <v>143.33333333333334</v>
      </c>
    </row>
    <row r="86" spans="1:17" ht="12.75" customHeight="1">
      <c r="A86" s="152"/>
      <c r="B86" s="132"/>
      <c r="C86" s="133">
        <f>IF($B86="","",VLOOKUP($B86,Régional!$A$1:$Y$345,13,FALSE))</f>
      </c>
      <c r="D86" s="134">
        <f>IF($B86="","",VLOOKUP($B86,Régional!$A$1:$AO$345,15,FALSE))</f>
      </c>
      <c r="E86" s="135"/>
      <c r="F86" s="135"/>
      <c r="G86" s="135"/>
      <c r="H86" s="135"/>
      <c r="I86" s="135"/>
      <c r="J86" s="135"/>
      <c r="K86" s="135"/>
      <c r="L86" s="135"/>
      <c r="M86" s="135"/>
      <c r="N86" s="136">
        <f t="shared" si="7"/>
        <v>0</v>
      </c>
      <c r="O86" s="134">
        <f t="shared" si="8"/>
        <v>0</v>
      </c>
      <c r="P86" s="134">
        <f t="shared" si="6"/>
      </c>
      <c r="Q86" s="137">
        <f t="shared" si="9"/>
      </c>
    </row>
    <row r="87" spans="1:17" ht="12.75" customHeight="1">
      <c r="A87" s="153"/>
      <c r="B87" s="132"/>
      <c r="C87" s="133">
        <f>IF($B87="","",VLOOKUP($B87,Régional!$A$1:$Y$345,13,FALSE))</f>
      </c>
      <c r="D87" s="134">
        <f>IF($B87="","",VLOOKUP($B87,Régional!$A$1:$AO$345,15,FALSE))</f>
      </c>
      <c r="E87" s="135"/>
      <c r="F87" s="135"/>
      <c r="G87" s="135"/>
      <c r="H87" s="135"/>
      <c r="I87" s="135"/>
      <c r="J87" s="135"/>
      <c r="K87" s="135"/>
      <c r="L87" s="135"/>
      <c r="M87" s="135"/>
      <c r="N87" s="136">
        <f t="shared" si="7"/>
        <v>0</v>
      </c>
      <c r="O87" s="134">
        <f t="shared" si="8"/>
        <v>0</v>
      </c>
      <c r="P87" s="134">
        <f t="shared" si="6"/>
      </c>
      <c r="Q87" s="137">
        <f t="shared" si="9"/>
      </c>
    </row>
    <row r="88" spans="1:17" ht="12.75" customHeight="1">
      <c r="A88" s="148" t="s">
        <v>925</v>
      </c>
      <c r="B88" s="138" t="s">
        <v>749</v>
      </c>
      <c r="C88" s="139" t="str">
        <f>IF($B88="","",VLOOKUP($B88,Régional!$A$1:$Y$345,13,FALSE))</f>
        <v>BONNAVENTURE Philippe</v>
      </c>
      <c r="D88" s="140">
        <f>IF($B88="","",VLOOKUP($B88,Régional!$A$1:$AO$345,15,FALSE))</f>
        <v>22</v>
      </c>
      <c r="E88" s="141">
        <v>160</v>
      </c>
      <c r="F88" s="141">
        <v>175</v>
      </c>
      <c r="G88" s="141">
        <v>190</v>
      </c>
      <c r="H88" s="141">
        <v>196</v>
      </c>
      <c r="I88" s="141">
        <v>168</v>
      </c>
      <c r="J88" s="141">
        <v>188</v>
      </c>
      <c r="K88" s="141"/>
      <c r="L88" s="141"/>
      <c r="M88" s="141"/>
      <c r="N88" s="142">
        <f t="shared" si="7"/>
        <v>6</v>
      </c>
      <c r="O88" s="140">
        <f t="shared" si="8"/>
        <v>1077</v>
      </c>
      <c r="P88" s="140">
        <f t="shared" si="6"/>
        <v>1209</v>
      </c>
      <c r="Q88" s="143">
        <f t="shared" si="9"/>
        <v>179.5</v>
      </c>
    </row>
    <row r="89" spans="1:17" ht="12.75" customHeight="1">
      <c r="A89" s="149"/>
      <c r="B89" s="138" t="s">
        <v>710</v>
      </c>
      <c r="C89" s="139" t="str">
        <f>IF($B89="","",VLOOKUP($B89,Régional!$A$1:$Y$345,13,FALSE))</f>
        <v>CALLO Myriam</v>
      </c>
      <c r="D89" s="140">
        <f>IF($B89="","",VLOOKUP($B89,Régional!$A$1:$AO$345,15,FALSE))</f>
        <v>41</v>
      </c>
      <c r="E89" s="141">
        <v>132</v>
      </c>
      <c r="F89" s="141">
        <v>156</v>
      </c>
      <c r="G89" s="141">
        <v>165</v>
      </c>
      <c r="H89" s="141">
        <v>193</v>
      </c>
      <c r="I89" s="141">
        <v>168</v>
      </c>
      <c r="J89" s="141">
        <v>166</v>
      </c>
      <c r="K89" s="141"/>
      <c r="L89" s="141"/>
      <c r="M89" s="141"/>
      <c r="N89" s="142">
        <f t="shared" si="7"/>
        <v>6</v>
      </c>
      <c r="O89" s="140">
        <f t="shared" si="8"/>
        <v>980</v>
      </c>
      <c r="P89" s="140">
        <f t="shared" si="6"/>
        <v>1226</v>
      </c>
      <c r="Q89" s="143">
        <f t="shared" si="9"/>
        <v>163.33333333333334</v>
      </c>
    </row>
    <row r="90" spans="1:17" ht="12.75" customHeight="1">
      <c r="A90" s="149"/>
      <c r="B90" s="138" t="s">
        <v>711</v>
      </c>
      <c r="C90" s="139" t="str">
        <f>IF($B90="","",VLOOKUP($B90,Régional!$A$1:$Y$345,13,FALSE))</f>
        <v>AUMONT Martial</v>
      </c>
      <c r="D90" s="140">
        <f>IF($B90="","",VLOOKUP($B90,Régional!$A$1:$AO$345,15,FALSE))</f>
        <v>26</v>
      </c>
      <c r="E90" s="141">
        <v>167</v>
      </c>
      <c r="F90" s="141">
        <v>201</v>
      </c>
      <c r="G90" s="141">
        <v>192</v>
      </c>
      <c r="H90" s="141">
        <v>169</v>
      </c>
      <c r="I90" s="141">
        <v>158</v>
      </c>
      <c r="J90" s="141">
        <v>194</v>
      </c>
      <c r="K90" s="141"/>
      <c r="L90" s="141"/>
      <c r="M90" s="141"/>
      <c r="N90" s="142">
        <f t="shared" si="7"/>
        <v>6</v>
      </c>
      <c r="O90" s="140">
        <f t="shared" si="8"/>
        <v>1081</v>
      </c>
      <c r="P90" s="140">
        <f t="shared" si="6"/>
        <v>1237</v>
      </c>
      <c r="Q90" s="143">
        <f t="shared" si="9"/>
        <v>180.16666666666666</v>
      </c>
    </row>
    <row r="91" spans="1:17" ht="12.75" customHeight="1">
      <c r="A91" s="149"/>
      <c r="B91" s="138" t="s">
        <v>935</v>
      </c>
      <c r="C91" s="139" t="str">
        <f>IF($B91="","",VLOOKUP($B91,Régional!$A$1:$Y$345,13,FALSE))</f>
        <v>DESPRES Grégoire</v>
      </c>
      <c r="D91" s="140">
        <f>IF($B91="","",VLOOKUP($B91,Régional!$A$1:$AO$345,15,FALSE))</f>
        <v>28</v>
      </c>
      <c r="E91" s="141"/>
      <c r="F91" s="141"/>
      <c r="G91" s="141"/>
      <c r="H91" s="141"/>
      <c r="I91" s="141"/>
      <c r="J91" s="141"/>
      <c r="K91" s="141"/>
      <c r="L91" s="141"/>
      <c r="M91" s="141"/>
      <c r="N91" s="142">
        <f t="shared" si="7"/>
        <v>0</v>
      </c>
      <c r="O91" s="140">
        <f t="shared" si="8"/>
        <v>0</v>
      </c>
      <c r="P91" s="140">
        <f t="shared" si="6"/>
        <v>0</v>
      </c>
      <c r="Q91" s="143">
        <f t="shared" si="9"/>
      </c>
    </row>
    <row r="92" spans="1:17" ht="12.75" customHeight="1">
      <c r="A92" s="150"/>
      <c r="B92" s="138"/>
      <c r="C92" s="139">
        <f>IF($B92="","",VLOOKUP($B92,Régional!$A$1:$Y$345,13,FALSE))</f>
      </c>
      <c r="D92" s="140">
        <f>IF($B92="","",VLOOKUP($B92,Régional!$A$1:$AO$345,15,FALSE))</f>
      </c>
      <c r="E92" s="141"/>
      <c r="F92" s="141"/>
      <c r="G92" s="141"/>
      <c r="H92" s="141"/>
      <c r="I92" s="141"/>
      <c r="J92" s="141"/>
      <c r="K92" s="141"/>
      <c r="L92" s="141"/>
      <c r="M92" s="141"/>
      <c r="N92" s="142">
        <f t="shared" si="7"/>
        <v>0</v>
      </c>
      <c r="O92" s="140">
        <f t="shared" si="8"/>
        <v>0</v>
      </c>
      <c r="P92" s="140">
        <f t="shared" si="6"/>
      </c>
      <c r="Q92" s="143">
        <f t="shared" si="9"/>
      </c>
    </row>
    <row r="93" spans="1:17" ht="12.75">
      <c r="A93" s="151" t="s">
        <v>926</v>
      </c>
      <c r="B93" s="132" t="s">
        <v>735</v>
      </c>
      <c r="C93" s="133" t="str">
        <f>IF($B93="","",VLOOKUP($B93,Régional!$A$1:$Y$345,13,FALSE))</f>
        <v>CRISTEL Eric</v>
      </c>
      <c r="D93" s="134">
        <f>IF($B93="","",VLOOKUP($B93,Régional!$A$1:$AO$345,15,FALSE))</f>
        <v>58</v>
      </c>
      <c r="E93" s="135">
        <v>173</v>
      </c>
      <c r="F93" s="135">
        <v>163</v>
      </c>
      <c r="G93" s="135">
        <v>127</v>
      </c>
      <c r="H93" s="135">
        <v>150</v>
      </c>
      <c r="I93" s="135">
        <v>178</v>
      </c>
      <c r="J93" s="135">
        <v>162</v>
      </c>
      <c r="K93" s="135"/>
      <c r="L93" s="135"/>
      <c r="M93" s="135"/>
      <c r="N93" s="136">
        <f t="shared" si="7"/>
        <v>6</v>
      </c>
      <c r="O93" s="134">
        <f t="shared" si="8"/>
        <v>953</v>
      </c>
      <c r="P93" s="134">
        <f t="shared" si="6"/>
        <v>1301</v>
      </c>
      <c r="Q93" s="137">
        <f t="shared" si="9"/>
        <v>158.83333333333334</v>
      </c>
    </row>
    <row r="94" spans="1:17" ht="12.75">
      <c r="A94" s="152"/>
      <c r="B94" s="132" t="s">
        <v>736</v>
      </c>
      <c r="C94" s="133" t="str">
        <f>IF($B94="","",VLOOKUP($B94,Régional!$A$1:$Y$345,13,FALSE))</f>
        <v>DE SMET Christiane</v>
      </c>
      <c r="D94" s="134">
        <f>IF($B94="","",VLOOKUP($B94,Régional!$A$1:$AO$345,15,FALSE))</f>
        <v>52</v>
      </c>
      <c r="E94" s="135">
        <v>132</v>
      </c>
      <c r="F94" s="135">
        <v>162</v>
      </c>
      <c r="G94" s="135">
        <v>167</v>
      </c>
      <c r="H94" s="135">
        <v>143</v>
      </c>
      <c r="I94" s="135">
        <v>141</v>
      </c>
      <c r="J94" s="135">
        <v>135</v>
      </c>
      <c r="K94" s="135"/>
      <c r="L94" s="135"/>
      <c r="M94" s="135"/>
      <c r="N94" s="136">
        <f t="shared" si="7"/>
        <v>6</v>
      </c>
      <c r="O94" s="134">
        <f t="shared" si="8"/>
        <v>880</v>
      </c>
      <c r="P94" s="134">
        <f t="shared" si="6"/>
        <v>1192</v>
      </c>
      <c r="Q94" s="137">
        <f t="shared" si="9"/>
        <v>146.66666666666666</v>
      </c>
    </row>
    <row r="95" spans="1:17" ht="12.75">
      <c r="A95" s="152"/>
      <c r="B95" s="132" t="s">
        <v>737</v>
      </c>
      <c r="C95" s="133" t="str">
        <f>IF($B95="","",VLOOKUP($B95,Régional!$A$1:$Y$345,13,FALSE))</f>
        <v>NAGA Gaëtan</v>
      </c>
      <c r="D95" s="134">
        <f>IF($B95="","",VLOOKUP($B95,Régional!$A$1:$AO$345,15,FALSE))</f>
        <v>49</v>
      </c>
      <c r="E95" s="135">
        <v>189</v>
      </c>
      <c r="F95" s="135">
        <v>212</v>
      </c>
      <c r="G95" s="135">
        <v>180</v>
      </c>
      <c r="H95" s="135">
        <v>171</v>
      </c>
      <c r="I95" s="135">
        <v>193</v>
      </c>
      <c r="J95" s="135">
        <v>173</v>
      </c>
      <c r="K95" s="135"/>
      <c r="L95" s="135"/>
      <c r="M95" s="135"/>
      <c r="N95" s="136">
        <f t="shared" si="7"/>
        <v>6</v>
      </c>
      <c r="O95" s="134">
        <f t="shared" si="8"/>
        <v>1118</v>
      </c>
      <c r="P95" s="134">
        <f t="shared" si="6"/>
        <v>1412</v>
      </c>
      <c r="Q95" s="137">
        <f t="shared" si="9"/>
        <v>186.33333333333334</v>
      </c>
    </row>
    <row r="96" spans="1:17" ht="12.75">
      <c r="A96" s="152"/>
      <c r="B96" s="132"/>
      <c r="C96" s="133">
        <f>IF($B96="","",VLOOKUP($B96,Régional!$A$1:$Y$345,13,FALSE))</f>
      </c>
      <c r="D96" s="134">
        <f>IF($B96="","",VLOOKUP($B96,Régional!$A$1:$AO$345,15,FALSE))</f>
      </c>
      <c r="E96" s="135"/>
      <c r="F96" s="135"/>
      <c r="G96" s="135"/>
      <c r="H96" s="135"/>
      <c r="I96" s="135"/>
      <c r="J96" s="135"/>
      <c r="K96" s="135"/>
      <c r="L96" s="135"/>
      <c r="M96" s="135"/>
      <c r="N96" s="136">
        <f t="shared" si="7"/>
        <v>0</v>
      </c>
      <c r="O96" s="134">
        <f t="shared" si="8"/>
        <v>0</v>
      </c>
      <c r="P96" s="134">
        <f t="shared" si="6"/>
      </c>
      <c r="Q96" s="137">
        <f t="shared" si="9"/>
      </c>
    </row>
    <row r="97" spans="1:17" ht="12.75">
      <c r="A97" s="153"/>
      <c r="B97" s="132"/>
      <c r="C97" s="133">
        <f>IF($B97="","",VLOOKUP($B97,Régional!$A$1:$Y$345,13,FALSE))</f>
      </c>
      <c r="D97" s="134">
        <f>IF($B97="","",VLOOKUP($B97,Régional!$A$1:$AO$345,15,FALSE))</f>
      </c>
      <c r="E97" s="135"/>
      <c r="F97" s="135"/>
      <c r="G97" s="135"/>
      <c r="H97" s="135"/>
      <c r="I97" s="135"/>
      <c r="J97" s="135"/>
      <c r="K97" s="135"/>
      <c r="L97" s="135"/>
      <c r="M97" s="135"/>
      <c r="N97" s="136">
        <f t="shared" si="7"/>
        <v>0</v>
      </c>
      <c r="O97" s="134">
        <f t="shared" si="8"/>
        <v>0</v>
      </c>
      <c r="P97" s="134">
        <f t="shared" si="6"/>
      </c>
      <c r="Q97" s="137">
        <f t="shared" si="9"/>
      </c>
    </row>
    <row r="98" spans="1:17" ht="12.75">
      <c r="A98" s="148" t="s">
        <v>927</v>
      </c>
      <c r="B98" s="138" t="s">
        <v>909</v>
      </c>
      <c r="C98" s="139" t="str">
        <f>IF($B98="","",VLOOKUP($B98,Régional!$A$1:$Y$345,13,FALSE))</f>
        <v>POUSSE Pascal</v>
      </c>
      <c r="D98" s="140">
        <f>IF($B98="","",VLOOKUP($B98,Régional!$A$1:$AO$345,15,FALSE))</f>
        <v>39</v>
      </c>
      <c r="E98" s="141">
        <v>139</v>
      </c>
      <c r="F98" s="141">
        <v>171</v>
      </c>
      <c r="G98" s="141">
        <v>178</v>
      </c>
      <c r="H98" s="141">
        <v>143</v>
      </c>
      <c r="I98" s="141">
        <v>145</v>
      </c>
      <c r="J98" s="141">
        <v>182</v>
      </c>
      <c r="K98" s="141"/>
      <c r="L98" s="141"/>
      <c r="M98" s="141"/>
      <c r="N98" s="142">
        <f t="shared" si="7"/>
        <v>6</v>
      </c>
      <c r="O98" s="140">
        <f t="shared" si="8"/>
        <v>958</v>
      </c>
      <c r="P98" s="140">
        <f t="shared" si="6"/>
        <v>1192</v>
      </c>
      <c r="Q98" s="143">
        <f t="shared" si="9"/>
        <v>159.66666666666666</v>
      </c>
    </row>
    <row r="99" spans="1:17" ht="12.75">
      <c r="A99" s="149"/>
      <c r="B99" s="138" t="s">
        <v>910</v>
      </c>
      <c r="C99" s="139" t="str">
        <f>IF($B99="","",VLOOKUP($B99,Régional!$A$1:$Y$345,13,FALSE))</f>
        <v>POUSSE Véronique</v>
      </c>
      <c r="D99" s="140">
        <f>IF($B99="","",VLOOKUP($B99,Régional!$A$1:$AO$345,15,FALSE))</f>
        <v>50</v>
      </c>
      <c r="E99" s="141">
        <v>144</v>
      </c>
      <c r="F99" s="141">
        <v>174</v>
      </c>
      <c r="G99" s="141">
        <v>145</v>
      </c>
      <c r="H99" s="141">
        <v>146</v>
      </c>
      <c r="I99" s="141">
        <v>156</v>
      </c>
      <c r="J99" s="141">
        <v>132</v>
      </c>
      <c r="K99" s="141"/>
      <c r="L99" s="141"/>
      <c r="M99" s="141"/>
      <c r="N99" s="142">
        <f t="shared" si="7"/>
        <v>6</v>
      </c>
      <c r="O99" s="140">
        <f t="shared" si="8"/>
        <v>897</v>
      </c>
      <c r="P99" s="140">
        <f t="shared" si="6"/>
        <v>1197</v>
      </c>
      <c r="Q99" s="143">
        <f t="shared" si="9"/>
        <v>149.5</v>
      </c>
    </row>
    <row r="100" spans="1:17" ht="12.75">
      <c r="A100" s="149"/>
      <c r="B100" s="138" t="s">
        <v>911</v>
      </c>
      <c r="C100" s="139" t="str">
        <f>IF($B100="","",VLOOKUP($B100,Régional!$A$1:$Y$345,13,FALSE))</f>
        <v>GARCON Pascal</v>
      </c>
      <c r="D100" s="140">
        <f>IF($B100="","",VLOOKUP($B100,Régional!$A$1:$AO$345,15,FALSE))</f>
        <v>43</v>
      </c>
      <c r="E100" s="141">
        <v>161</v>
      </c>
      <c r="F100" s="141">
        <v>162</v>
      </c>
      <c r="G100" s="141">
        <v>190</v>
      </c>
      <c r="H100" s="141">
        <v>161</v>
      </c>
      <c r="I100" s="141">
        <v>171</v>
      </c>
      <c r="J100" s="141">
        <v>202</v>
      </c>
      <c r="K100" s="141"/>
      <c r="L100" s="141"/>
      <c r="M100" s="141"/>
      <c r="N100" s="142">
        <f t="shared" si="7"/>
        <v>6</v>
      </c>
      <c r="O100" s="140">
        <f t="shared" si="8"/>
        <v>1047</v>
      </c>
      <c r="P100" s="140">
        <f t="shared" si="6"/>
        <v>1305</v>
      </c>
      <c r="Q100" s="143">
        <f t="shared" si="9"/>
        <v>174.5</v>
      </c>
    </row>
    <row r="101" spans="1:17" ht="12.75">
      <c r="A101" s="149"/>
      <c r="B101" s="138"/>
      <c r="C101" s="139">
        <f>IF($B101="","",VLOOKUP($B101,Régional!$A$1:$Y$345,13,FALSE))</f>
      </c>
      <c r="D101" s="140">
        <f>IF($B101="","",VLOOKUP($B101,Régional!$A$1:$AO$345,15,FALSE))</f>
      </c>
      <c r="E101" s="141"/>
      <c r="F101" s="141"/>
      <c r="G101" s="141"/>
      <c r="H101" s="141"/>
      <c r="I101" s="141"/>
      <c r="J101" s="141"/>
      <c r="K101" s="141"/>
      <c r="L101" s="141"/>
      <c r="M101" s="141"/>
      <c r="N101" s="142">
        <f t="shared" si="7"/>
        <v>0</v>
      </c>
      <c r="O101" s="140">
        <f t="shared" si="8"/>
        <v>0</v>
      </c>
      <c r="P101" s="140">
        <f t="shared" si="6"/>
      </c>
      <c r="Q101" s="143">
        <f t="shared" si="9"/>
      </c>
    </row>
    <row r="102" spans="1:17" ht="12.75">
      <c r="A102" s="150"/>
      <c r="B102" s="138"/>
      <c r="C102" s="139">
        <f>IF($B102="","",VLOOKUP($B102,Régional!$A$1:$Y$345,13,FALSE))</f>
      </c>
      <c r="D102" s="140">
        <f>IF($B102="","",VLOOKUP($B102,Régional!$A$1:$AO$345,15,FALSE))</f>
      </c>
      <c r="E102" s="141"/>
      <c r="F102" s="141"/>
      <c r="G102" s="141"/>
      <c r="H102" s="141"/>
      <c r="I102" s="141"/>
      <c r="J102" s="141"/>
      <c r="K102" s="141"/>
      <c r="L102" s="141"/>
      <c r="M102" s="141"/>
      <c r="N102" s="142">
        <f t="shared" si="7"/>
        <v>0</v>
      </c>
      <c r="O102" s="140">
        <f t="shared" si="8"/>
        <v>0</v>
      </c>
      <c r="P102" s="140">
        <f t="shared" si="6"/>
      </c>
      <c r="Q102" s="143">
        <f t="shared" si="9"/>
      </c>
    </row>
    <row r="103" spans="1:17" ht="12.75">
      <c r="A103" s="151" t="s">
        <v>928</v>
      </c>
      <c r="B103" s="132" t="s">
        <v>730</v>
      </c>
      <c r="C103" s="133" t="str">
        <f>IF($B103="","",VLOOKUP($B103,Régional!$A$1:$Y$345,13,FALSE))</f>
        <v>MESNIL Bernard</v>
      </c>
      <c r="D103" s="134">
        <f>IF($B103="","",VLOOKUP($B103,Régional!$A$1:$AO$345,15,FALSE))</f>
        <v>49</v>
      </c>
      <c r="E103" s="135">
        <v>136</v>
      </c>
      <c r="F103" s="135">
        <v>164</v>
      </c>
      <c r="G103" s="135">
        <v>105</v>
      </c>
      <c r="H103" s="135">
        <v>143</v>
      </c>
      <c r="I103" s="135">
        <v>123</v>
      </c>
      <c r="J103" s="135">
        <v>151</v>
      </c>
      <c r="K103" s="135"/>
      <c r="L103" s="135"/>
      <c r="M103" s="135"/>
      <c r="N103" s="136">
        <f t="shared" si="7"/>
        <v>6</v>
      </c>
      <c r="O103" s="134">
        <f t="shared" si="8"/>
        <v>822</v>
      </c>
      <c r="P103" s="134">
        <f t="shared" si="6"/>
        <v>1116</v>
      </c>
      <c r="Q103" s="137">
        <f t="shared" si="9"/>
        <v>137</v>
      </c>
    </row>
    <row r="104" spans="1:17" ht="12.75">
      <c r="A104" s="152"/>
      <c r="B104" s="132" t="s">
        <v>731</v>
      </c>
      <c r="C104" s="133" t="str">
        <f>IF($B104="","",VLOOKUP($B104,Régional!$A$1:$Y$345,13,FALSE))</f>
        <v>MESNIL Mauricette</v>
      </c>
      <c r="D104" s="134">
        <f>IF($B104="","",VLOOKUP($B104,Régional!$A$1:$AO$345,15,FALSE))</f>
        <v>49</v>
      </c>
      <c r="E104" s="135">
        <v>140</v>
      </c>
      <c r="F104" s="135">
        <v>144</v>
      </c>
      <c r="G104" s="135">
        <v>190</v>
      </c>
      <c r="H104" s="135">
        <v>152</v>
      </c>
      <c r="I104" s="135">
        <v>174</v>
      </c>
      <c r="J104" s="135">
        <v>170</v>
      </c>
      <c r="K104" s="135"/>
      <c r="L104" s="135"/>
      <c r="M104" s="135"/>
      <c r="N104" s="136">
        <f t="shared" si="7"/>
        <v>6</v>
      </c>
      <c r="O104" s="134">
        <f t="shared" si="8"/>
        <v>970</v>
      </c>
      <c r="P104" s="134">
        <f t="shared" si="6"/>
        <v>1264</v>
      </c>
      <c r="Q104" s="137">
        <f t="shared" si="9"/>
        <v>161.66666666666666</v>
      </c>
    </row>
    <row r="105" spans="1:17" ht="12.75">
      <c r="A105" s="152"/>
      <c r="B105" s="132" t="s">
        <v>732</v>
      </c>
      <c r="C105" s="133" t="str">
        <f>IF($B105="","",VLOOKUP($B105,Régional!$A$1:$Y$345,13,FALSE))</f>
        <v>RODRIGUES Jean</v>
      </c>
      <c r="D105" s="134">
        <f>IF($B105="","",VLOOKUP($B105,Régional!$A$1:$AO$345,15,FALSE))</f>
        <v>39</v>
      </c>
      <c r="E105" s="135">
        <v>134</v>
      </c>
      <c r="F105" s="135">
        <v>147</v>
      </c>
      <c r="G105" s="135">
        <v>127</v>
      </c>
      <c r="H105" s="135">
        <v>166</v>
      </c>
      <c r="I105" s="135">
        <v>211</v>
      </c>
      <c r="J105" s="135">
        <v>165</v>
      </c>
      <c r="K105" s="135"/>
      <c r="L105" s="135"/>
      <c r="M105" s="135"/>
      <c r="N105" s="136">
        <f t="shared" si="7"/>
        <v>6</v>
      </c>
      <c r="O105" s="134">
        <f t="shared" si="8"/>
        <v>950</v>
      </c>
      <c r="P105" s="134">
        <f t="shared" si="6"/>
        <v>1184</v>
      </c>
      <c r="Q105" s="137">
        <f t="shared" si="9"/>
        <v>158.33333333333334</v>
      </c>
    </row>
    <row r="106" spans="1:17" ht="12.75">
      <c r="A106" s="152"/>
      <c r="B106" s="132"/>
      <c r="C106" s="133">
        <f>IF($B106="","",VLOOKUP($B106,Régional!$A$1:$Y$345,13,FALSE))</f>
      </c>
      <c r="D106" s="134">
        <f>IF($B106="","",VLOOKUP($B106,Régional!$A$1:$AO$345,15,FALSE))</f>
      </c>
      <c r="E106" s="135"/>
      <c r="F106" s="135"/>
      <c r="G106" s="135"/>
      <c r="H106" s="135"/>
      <c r="I106" s="135"/>
      <c r="J106" s="135"/>
      <c r="K106" s="135"/>
      <c r="L106" s="135"/>
      <c r="M106" s="135"/>
      <c r="N106" s="136">
        <f t="shared" si="7"/>
        <v>0</v>
      </c>
      <c r="O106" s="134">
        <f t="shared" si="8"/>
        <v>0</v>
      </c>
      <c r="P106" s="134">
        <f t="shared" si="6"/>
      </c>
      <c r="Q106" s="137">
        <f t="shared" si="9"/>
      </c>
    </row>
    <row r="107" spans="1:17" ht="12.75">
      <c r="A107" s="153"/>
      <c r="B107" s="132"/>
      <c r="C107" s="133">
        <f>IF($B107="","",VLOOKUP($B107,Régional!$A$1:$Y$345,13,FALSE))</f>
      </c>
      <c r="D107" s="134">
        <f>IF($B107="","",VLOOKUP($B107,Régional!$A$1:$AO$345,15,FALSE))</f>
      </c>
      <c r="E107" s="135"/>
      <c r="F107" s="135"/>
      <c r="G107" s="135"/>
      <c r="H107" s="135"/>
      <c r="I107" s="135"/>
      <c r="J107" s="135"/>
      <c r="K107" s="135"/>
      <c r="L107" s="135"/>
      <c r="M107" s="135"/>
      <c r="N107" s="136">
        <f t="shared" si="7"/>
        <v>0</v>
      </c>
      <c r="O107" s="134">
        <f t="shared" si="8"/>
        <v>0</v>
      </c>
      <c r="P107" s="134">
        <f t="shared" si="6"/>
      </c>
      <c r="Q107" s="137">
        <f t="shared" si="9"/>
      </c>
    </row>
    <row r="108" spans="1:17" ht="12.75">
      <c r="A108" s="148" t="s">
        <v>727</v>
      </c>
      <c r="B108" s="138" t="s">
        <v>716</v>
      </c>
      <c r="C108" s="139" t="str">
        <f>IF($B108="","",VLOOKUP($B108,Régional!$A$1:$Y$345,13,FALSE))</f>
        <v>PERRIERE Jean-Christophe</v>
      </c>
      <c r="D108" s="140">
        <f>IF($B108="","",VLOOKUP($B108,Régional!$A$1:$AO$345,15,FALSE))</f>
        <v>25</v>
      </c>
      <c r="E108" s="141">
        <v>188</v>
      </c>
      <c r="F108" s="141">
        <v>198</v>
      </c>
      <c r="G108" s="141">
        <v>181</v>
      </c>
      <c r="H108" s="141">
        <v>205</v>
      </c>
      <c r="I108" s="141">
        <v>170</v>
      </c>
      <c r="J108" s="141">
        <v>158</v>
      </c>
      <c r="K108" s="141"/>
      <c r="L108" s="141"/>
      <c r="M108" s="141"/>
      <c r="N108" s="142">
        <f t="shared" si="7"/>
        <v>6</v>
      </c>
      <c r="O108" s="140">
        <f t="shared" si="8"/>
        <v>1100</v>
      </c>
      <c r="P108" s="140">
        <f t="shared" si="6"/>
        <v>1250</v>
      </c>
      <c r="Q108" s="143">
        <f t="shared" si="9"/>
        <v>183.33333333333334</v>
      </c>
    </row>
    <row r="109" spans="1:17" ht="12.75">
      <c r="A109" s="149"/>
      <c r="B109" s="138" t="s">
        <v>718</v>
      </c>
      <c r="C109" s="139" t="str">
        <f>IF($B109="","",VLOOKUP($B109,Régional!$A$1:$Y$345,13,FALSE))</f>
        <v>PERRIERE Clément</v>
      </c>
      <c r="D109" s="140">
        <f>IF($B109="","",VLOOKUP($B109,Régional!$A$1:$AO$345,15,FALSE))</f>
        <v>32</v>
      </c>
      <c r="E109" s="141">
        <v>200</v>
      </c>
      <c r="F109" s="141">
        <v>216</v>
      </c>
      <c r="G109" s="141">
        <v>189</v>
      </c>
      <c r="H109" s="141">
        <v>187</v>
      </c>
      <c r="I109" s="141">
        <v>149</v>
      </c>
      <c r="J109" s="141">
        <v>136</v>
      </c>
      <c r="K109" s="141"/>
      <c r="L109" s="141"/>
      <c r="M109" s="141"/>
      <c r="N109" s="142">
        <f t="shared" si="7"/>
        <v>6</v>
      </c>
      <c r="O109" s="140">
        <f t="shared" si="8"/>
        <v>1077</v>
      </c>
      <c r="P109" s="140">
        <f t="shared" si="6"/>
        <v>1269</v>
      </c>
      <c r="Q109" s="143">
        <f t="shared" si="9"/>
        <v>179.5</v>
      </c>
    </row>
    <row r="110" spans="1:17" ht="12.75">
      <c r="A110" s="149"/>
      <c r="B110" s="138" t="s">
        <v>717</v>
      </c>
      <c r="C110" s="139" t="str">
        <f>IF($B110="","",VLOOKUP($B110,Régional!$A$1:$Y$345,13,FALSE))</f>
        <v>HUET Karine</v>
      </c>
      <c r="D110" s="140">
        <f>IF($B110="","",VLOOKUP($B110,Régional!$A$1:$AO$345,15,FALSE))</f>
        <v>58</v>
      </c>
      <c r="E110" s="141">
        <v>106</v>
      </c>
      <c r="F110" s="141">
        <v>103</v>
      </c>
      <c r="G110" s="141">
        <v>122</v>
      </c>
      <c r="H110" s="141">
        <v>133</v>
      </c>
      <c r="I110" s="141">
        <v>123</v>
      </c>
      <c r="J110" s="141">
        <v>145</v>
      </c>
      <c r="K110" s="141"/>
      <c r="L110" s="141"/>
      <c r="M110" s="141"/>
      <c r="N110" s="142">
        <f t="shared" si="7"/>
        <v>6</v>
      </c>
      <c r="O110" s="140">
        <f t="shared" si="8"/>
        <v>732</v>
      </c>
      <c r="P110" s="140">
        <f t="shared" si="6"/>
        <v>1080</v>
      </c>
      <c r="Q110" s="143">
        <f t="shared" si="9"/>
        <v>122</v>
      </c>
    </row>
    <row r="111" spans="1:17" ht="12.75">
      <c r="A111" s="149"/>
      <c r="B111" s="138"/>
      <c r="C111" s="139">
        <f>IF($B111="","",VLOOKUP($B111,Régional!$A$1:$Y$345,13,FALSE))</f>
      </c>
      <c r="D111" s="140">
        <f>IF($B111="","",VLOOKUP($B111,Régional!$A$1:$AO$345,15,FALSE))</f>
      </c>
      <c r="E111" s="141"/>
      <c r="F111" s="141"/>
      <c r="G111" s="141"/>
      <c r="H111" s="141"/>
      <c r="I111" s="141"/>
      <c r="J111" s="141"/>
      <c r="K111" s="141"/>
      <c r="L111" s="141"/>
      <c r="M111" s="141"/>
      <c r="N111" s="142">
        <f t="shared" si="7"/>
        <v>0</v>
      </c>
      <c r="O111" s="140">
        <f t="shared" si="8"/>
        <v>0</v>
      </c>
      <c r="P111" s="140">
        <f t="shared" si="6"/>
      </c>
      <c r="Q111" s="143">
        <f t="shared" si="9"/>
      </c>
    </row>
    <row r="112" spans="1:17" ht="12.75">
      <c r="A112" s="150"/>
      <c r="B112" s="138"/>
      <c r="C112" s="139">
        <f>IF($B112="","",VLOOKUP($B112,Régional!$A$1:$Y$345,13,FALSE))</f>
      </c>
      <c r="D112" s="140">
        <f>IF($B112="","",VLOOKUP($B112,Régional!$A$1:$AO$345,15,FALSE))</f>
      </c>
      <c r="E112" s="141"/>
      <c r="F112" s="141"/>
      <c r="G112" s="141"/>
      <c r="H112" s="141"/>
      <c r="I112" s="141"/>
      <c r="J112" s="141"/>
      <c r="K112" s="141"/>
      <c r="L112" s="141"/>
      <c r="M112" s="141"/>
      <c r="N112" s="142">
        <f t="shared" si="7"/>
        <v>0</v>
      </c>
      <c r="O112" s="140">
        <f t="shared" si="8"/>
        <v>0</v>
      </c>
      <c r="P112" s="140">
        <f t="shared" si="6"/>
      </c>
      <c r="Q112" s="143">
        <f t="shared" si="9"/>
      </c>
    </row>
    <row r="113" spans="1:17" ht="12.75">
      <c r="A113" s="151" t="s">
        <v>726</v>
      </c>
      <c r="B113" s="132" t="s">
        <v>723</v>
      </c>
      <c r="C113" s="133" t="str">
        <f>IF($B113="","",VLOOKUP($B113,Régional!$A$1:$Y$345,13,FALSE))</f>
        <v>DUFOUR Didier</v>
      </c>
      <c r="D113" s="134">
        <f>IF($B113="","",VLOOKUP($B113,Régional!$A$1:$AO$345,15,FALSE))</f>
        <v>31</v>
      </c>
      <c r="E113" s="135">
        <v>161</v>
      </c>
      <c r="F113" s="135">
        <v>149</v>
      </c>
      <c r="G113" s="135">
        <v>150</v>
      </c>
      <c r="H113" s="135">
        <v>212</v>
      </c>
      <c r="I113" s="135">
        <v>185</v>
      </c>
      <c r="J113" s="135">
        <v>191</v>
      </c>
      <c r="K113" s="135"/>
      <c r="L113" s="135"/>
      <c r="M113" s="135"/>
      <c r="N113" s="136">
        <f t="shared" si="7"/>
        <v>6</v>
      </c>
      <c r="O113" s="134">
        <f t="shared" si="8"/>
        <v>1048</v>
      </c>
      <c r="P113" s="134">
        <f t="shared" si="6"/>
        <v>1234</v>
      </c>
      <c r="Q113" s="137">
        <f t="shared" si="9"/>
        <v>174.66666666666666</v>
      </c>
    </row>
    <row r="114" spans="1:17" ht="12.75">
      <c r="A114" s="152"/>
      <c r="B114" s="132" t="s">
        <v>725</v>
      </c>
      <c r="C114" s="133" t="str">
        <f>IF($B114="","",VLOOKUP($B114,Régional!$A$1:$Y$345,13,FALSE))</f>
        <v>RICHART Claude</v>
      </c>
      <c r="D114" s="134">
        <f>IF($B114="","",VLOOKUP($B114,Régional!$A$1:$AO$345,15,FALSE))</f>
        <v>30</v>
      </c>
      <c r="E114" s="135">
        <v>177</v>
      </c>
      <c r="F114" s="135">
        <v>222</v>
      </c>
      <c r="G114" s="135">
        <v>129</v>
      </c>
      <c r="H114" s="135">
        <v>158</v>
      </c>
      <c r="I114" s="135">
        <v>176</v>
      </c>
      <c r="J114" s="135">
        <v>186</v>
      </c>
      <c r="K114" s="135"/>
      <c r="L114" s="135"/>
      <c r="M114" s="135"/>
      <c r="N114" s="136">
        <f t="shared" si="7"/>
        <v>6</v>
      </c>
      <c r="O114" s="134">
        <f t="shared" si="8"/>
        <v>1048</v>
      </c>
      <c r="P114" s="134">
        <f t="shared" si="6"/>
        <v>1228</v>
      </c>
      <c r="Q114" s="137">
        <f t="shared" si="9"/>
        <v>174.66666666666666</v>
      </c>
    </row>
    <row r="115" spans="1:17" ht="12.75">
      <c r="A115" s="152"/>
      <c r="B115" s="132" t="s">
        <v>724</v>
      </c>
      <c r="C115" s="133" t="str">
        <f>IF($B115="","",VLOOKUP($B115,Régional!$A$1:$Y$345,13,FALSE))</f>
        <v>PLOMION Babeth</v>
      </c>
      <c r="D115" s="134">
        <f>IF($B115="","",VLOOKUP($B115,Régional!$A$1:$AO$345,15,FALSE))</f>
        <v>37</v>
      </c>
      <c r="E115" s="135">
        <v>167</v>
      </c>
      <c r="F115" s="135">
        <v>168</v>
      </c>
      <c r="G115" s="135">
        <v>191</v>
      </c>
      <c r="H115" s="135">
        <v>166</v>
      </c>
      <c r="I115" s="135">
        <v>162</v>
      </c>
      <c r="J115" s="135">
        <v>170</v>
      </c>
      <c r="K115" s="135"/>
      <c r="L115" s="135"/>
      <c r="M115" s="135"/>
      <c r="N115" s="136">
        <f t="shared" si="7"/>
        <v>6</v>
      </c>
      <c r="O115" s="134">
        <f t="shared" si="8"/>
        <v>1024</v>
      </c>
      <c r="P115" s="134">
        <f t="shared" si="6"/>
        <v>1246</v>
      </c>
      <c r="Q115" s="137">
        <f t="shared" si="9"/>
        <v>170.66666666666666</v>
      </c>
    </row>
    <row r="116" spans="1:17" ht="12.75">
      <c r="A116" s="152"/>
      <c r="B116" s="132"/>
      <c r="C116" s="133">
        <f>IF($B116="","",VLOOKUP($B116,Régional!$A$1:$Y$345,13,FALSE))</f>
      </c>
      <c r="D116" s="134">
        <f>IF($B116="","",VLOOKUP($B116,Régional!$A$1:$AO$345,15,FALSE))</f>
      </c>
      <c r="E116" s="135"/>
      <c r="F116" s="135"/>
      <c r="G116" s="135"/>
      <c r="H116" s="135"/>
      <c r="I116" s="135"/>
      <c r="J116" s="135"/>
      <c r="K116" s="135"/>
      <c r="L116" s="135"/>
      <c r="M116" s="135"/>
      <c r="N116" s="136">
        <f t="shared" si="7"/>
        <v>0</v>
      </c>
      <c r="O116" s="134">
        <f t="shared" si="8"/>
        <v>0</v>
      </c>
      <c r="P116" s="134">
        <f t="shared" si="6"/>
      </c>
      <c r="Q116" s="137">
        <f t="shared" si="9"/>
      </c>
    </row>
    <row r="117" spans="1:17" ht="12.75">
      <c r="A117" s="153"/>
      <c r="B117" s="132"/>
      <c r="C117" s="133">
        <f>IF($B117="","",VLOOKUP($B117,Régional!$A$1:$Y$345,13,FALSE))</f>
      </c>
      <c r="D117" s="134">
        <f>IF($B117="","",VLOOKUP($B117,Régional!$A$1:$AO$345,15,FALSE))</f>
      </c>
      <c r="E117" s="135"/>
      <c r="F117" s="135"/>
      <c r="G117" s="135"/>
      <c r="H117" s="135"/>
      <c r="I117" s="135"/>
      <c r="J117" s="135"/>
      <c r="K117" s="135"/>
      <c r="L117" s="135"/>
      <c r="M117" s="135"/>
      <c r="N117" s="136">
        <f t="shared" si="7"/>
        <v>0</v>
      </c>
      <c r="O117" s="134">
        <f t="shared" si="8"/>
        <v>0</v>
      </c>
      <c r="P117" s="134">
        <f t="shared" si="6"/>
      </c>
      <c r="Q117" s="137">
        <f t="shared" si="9"/>
      </c>
    </row>
    <row r="118" spans="1:17" ht="12.75">
      <c r="A118" s="148" t="s">
        <v>719</v>
      </c>
      <c r="B118" s="138" t="s">
        <v>912</v>
      </c>
      <c r="C118" s="139" t="str">
        <f>IF($B118="","",VLOOKUP($B118,Régional!$A$1:$Y$345,13,FALSE))</f>
        <v>SOUDRILLE Laurent</v>
      </c>
      <c r="D118" s="140">
        <f>IF($B118="","",VLOOKUP($B118,Régional!$A$1:$AO$345,15,FALSE))</f>
        <v>30</v>
      </c>
      <c r="E118" s="141">
        <v>191</v>
      </c>
      <c r="F118" s="141">
        <v>173</v>
      </c>
      <c r="G118" s="141">
        <v>161</v>
      </c>
      <c r="H118" s="141">
        <v>201</v>
      </c>
      <c r="I118" s="141">
        <v>141</v>
      </c>
      <c r="J118" s="141">
        <v>167</v>
      </c>
      <c r="K118" s="141"/>
      <c r="L118" s="141"/>
      <c r="M118" s="141"/>
      <c r="N118" s="142">
        <f aca="true" t="shared" si="10" ref="N118:N127">COUNT(E118:M118)</f>
        <v>6</v>
      </c>
      <c r="O118" s="140">
        <f aca="true" t="shared" si="11" ref="O118:O127">SUM(E118:M118)</f>
        <v>1034</v>
      </c>
      <c r="P118" s="140">
        <f aca="true" t="shared" si="12" ref="P118:P127">IF(B118&lt;&gt;"",O118+(D118*N118),"")</f>
        <v>1214</v>
      </c>
      <c r="Q118" s="143">
        <f aca="true" t="shared" si="13" ref="Q118:Q127">IF(E118="","",O118/COUNT(E118:M118))</f>
        <v>172.33333333333334</v>
      </c>
    </row>
    <row r="119" spans="1:17" ht="12.75">
      <c r="A119" s="149"/>
      <c r="B119" s="138" t="s">
        <v>750</v>
      </c>
      <c r="C119" s="139" t="str">
        <f>IF($B119="","",VLOOKUP($B119,Régional!$A$1:$Y$345,13,FALSE))</f>
        <v>BENOIT Jérôme</v>
      </c>
      <c r="D119" s="140">
        <f>IF($B119="","",VLOOKUP($B119,Régional!$A$1:$AO$345,15,FALSE))</f>
        <v>47</v>
      </c>
      <c r="E119" s="141">
        <v>138</v>
      </c>
      <c r="F119" s="141">
        <v>150</v>
      </c>
      <c r="G119" s="141">
        <v>185</v>
      </c>
      <c r="H119" s="141">
        <v>196</v>
      </c>
      <c r="I119" s="141">
        <v>179</v>
      </c>
      <c r="J119" s="141">
        <v>148</v>
      </c>
      <c r="K119" s="141"/>
      <c r="L119" s="141"/>
      <c r="M119" s="141"/>
      <c r="N119" s="142">
        <f t="shared" si="10"/>
        <v>6</v>
      </c>
      <c r="O119" s="140">
        <f t="shared" si="11"/>
        <v>996</v>
      </c>
      <c r="P119" s="140">
        <f t="shared" si="12"/>
        <v>1278</v>
      </c>
      <c r="Q119" s="143">
        <f t="shared" si="13"/>
        <v>166</v>
      </c>
    </row>
    <row r="120" spans="1:17" ht="12.75">
      <c r="A120" s="149"/>
      <c r="B120" s="138" t="s">
        <v>913</v>
      </c>
      <c r="C120" s="139" t="str">
        <f>IF($B120="","",VLOOKUP($B120,Régional!$A$1:$Y$345,13,FALSE))</f>
        <v>SOUDRILLE Fanny</v>
      </c>
      <c r="D120" s="140">
        <f>IF($B120="","",VLOOKUP($B120,Régional!$A$1:$AO$345,15,FALSE))</f>
        <v>61</v>
      </c>
      <c r="E120" s="141"/>
      <c r="F120" s="141"/>
      <c r="G120" s="141"/>
      <c r="H120" s="141"/>
      <c r="I120" s="141"/>
      <c r="J120" s="141"/>
      <c r="K120" s="141"/>
      <c r="L120" s="141"/>
      <c r="M120" s="141"/>
      <c r="N120" s="142">
        <f t="shared" si="10"/>
        <v>0</v>
      </c>
      <c r="O120" s="140">
        <f t="shared" si="11"/>
        <v>0</v>
      </c>
      <c r="P120" s="140">
        <f t="shared" si="12"/>
        <v>0</v>
      </c>
      <c r="Q120" s="143">
        <f t="shared" si="13"/>
      </c>
    </row>
    <row r="121" spans="1:17" ht="12.75">
      <c r="A121" s="149"/>
      <c r="B121" s="138" t="s">
        <v>939</v>
      </c>
      <c r="C121" s="139" t="str">
        <f>IF($B121="","",VLOOKUP($B121,Régional!$A$1:$Y$345,13,FALSE))</f>
        <v>LE VEZOUET Catherine</v>
      </c>
      <c r="D121" s="140">
        <f>IF($B121="","",VLOOKUP($B121,Régional!$A$1:$AO$345,15,FALSE))</f>
        <v>59</v>
      </c>
      <c r="E121" s="141">
        <v>88</v>
      </c>
      <c r="F121" s="141">
        <v>130</v>
      </c>
      <c r="G121" s="141">
        <v>119</v>
      </c>
      <c r="H121" s="141">
        <v>109</v>
      </c>
      <c r="I121" s="141">
        <v>114</v>
      </c>
      <c r="J121" s="141">
        <v>105</v>
      </c>
      <c r="K121" s="141"/>
      <c r="L121" s="141"/>
      <c r="M121" s="141"/>
      <c r="N121" s="142">
        <f t="shared" si="10"/>
        <v>6</v>
      </c>
      <c r="O121" s="140">
        <f t="shared" si="11"/>
        <v>665</v>
      </c>
      <c r="P121" s="140">
        <f t="shared" si="12"/>
        <v>1019</v>
      </c>
      <c r="Q121" s="143">
        <f t="shared" si="13"/>
        <v>110.83333333333333</v>
      </c>
    </row>
    <row r="122" spans="1:17" ht="12.75">
      <c r="A122" s="150"/>
      <c r="B122" s="138"/>
      <c r="C122" s="139">
        <f>IF($B122="","",VLOOKUP($B122,Régional!$A$1:$Y$345,13,FALSE))</f>
      </c>
      <c r="D122" s="140">
        <f>IF($B122="","",VLOOKUP($B122,Régional!$A$1:$AO$345,15,FALSE))</f>
      </c>
      <c r="E122" s="141"/>
      <c r="F122" s="141"/>
      <c r="G122" s="141"/>
      <c r="H122" s="141"/>
      <c r="I122" s="141"/>
      <c r="J122" s="141"/>
      <c r="K122" s="141"/>
      <c r="L122" s="141"/>
      <c r="M122" s="141"/>
      <c r="N122" s="142">
        <f t="shared" si="10"/>
        <v>0</v>
      </c>
      <c r="O122" s="140">
        <f t="shared" si="11"/>
        <v>0</v>
      </c>
      <c r="P122" s="140">
        <f t="shared" si="12"/>
      </c>
      <c r="Q122" s="143">
        <f t="shared" si="13"/>
      </c>
    </row>
    <row r="123" spans="1:17" ht="12.75">
      <c r="A123" s="151" t="s">
        <v>929</v>
      </c>
      <c r="B123" s="132" t="s">
        <v>914</v>
      </c>
      <c r="C123" s="133" t="str">
        <f>IF($B123="","",VLOOKUP($B123,Régional!$A$1:$Y$345,13,FALSE))</f>
        <v>LAMADE Jean-Marie</v>
      </c>
      <c r="D123" s="134">
        <f>IF($B123="","",VLOOKUP($B123,Régional!$A$1:$AO$345,15,FALSE))</f>
        <v>31</v>
      </c>
      <c r="E123" s="135">
        <v>140</v>
      </c>
      <c r="F123" s="135">
        <v>106</v>
      </c>
      <c r="G123" s="135">
        <v>142</v>
      </c>
      <c r="H123" s="135">
        <v>151</v>
      </c>
      <c r="I123" s="135">
        <v>184</v>
      </c>
      <c r="J123" s="135">
        <v>146</v>
      </c>
      <c r="K123" s="135"/>
      <c r="L123" s="135"/>
      <c r="M123" s="135"/>
      <c r="N123" s="136">
        <f t="shared" si="10"/>
        <v>6</v>
      </c>
      <c r="O123" s="134">
        <f t="shared" si="11"/>
        <v>869</v>
      </c>
      <c r="P123" s="134">
        <f t="shared" si="12"/>
        <v>1055</v>
      </c>
      <c r="Q123" s="137">
        <f t="shared" si="13"/>
        <v>144.83333333333334</v>
      </c>
    </row>
    <row r="124" spans="1:17" ht="12.75">
      <c r="A124" s="152"/>
      <c r="B124" s="132" t="s">
        <v>915</v>
      </c>
      <c r="C124" s="133" t="str">
        <f>IF($B124="","",VLOOKUP($B124,Régional!$A$1:$Y$345,13,FALSE))</f>
        <v>VINDARD Gilbert</v>
      </c>
      <c r="D124" s="134">
        <f>IF($B124="","",VLOOKUP($B124,Régional!$A$1:$AO$345,15,FALSE))</f>
        <v>49</v>
      </c>
      <c r="E124" s="135">
        <v>119</v>
      </c>
      <c r="F124" s="135">
        <v>131</v>
      </c>
      <c r="G124" s="135">
        <v>113</v>
      </c>
      <c r="H124" s="135">
        <v>143</v>
      </c>
      <c r="I124" s="135">
        <v>158</v>
      </c>
      <c r="J124" s="135">
        <v>159</v>
      </c>
      <c r="K124" s="135"/>
      <c r="L124" s="135"/>
      <c r="M124" s="135"/>
      <c r="N124" s="136">
        <f t="shared" si="10"/>
        <v>6</v>
      </c>
      <c r="O124" s="134">
        <f t="shared" si="11"/>
        <v>823</v>
      </c>
      <c r="P124" s="134">
        <f t="shared" si="12"/>
        <v>1117</v>
      </c>
      <c r="Q124" s="137">
        <f t="shared" si="13"/>
        <v>137.16666666666666</v>
      </c>
    </row>
    <row r="125" spans="1:17" ht="12.75">
      <c r="A125" s="152"/>
      <c r="B125" s="132" t="s">
        <v>916</v>
      </c>
      <c r="C125" s="133" t="str">
        <f>IF($B125="","",VLOOKUP($B125,Régional!$A$1:$Y$345,13,FALSE))</f>
        <v>FOUCHER Marie-Christine</v>
      </c>
      <c r="D125" s="134">
        <f>IF($B125="","",VLOOKUP($B125,Régional!$A$1:$AO$345,15,FALSE))</f>
        <v>64</v>
      </c>
      <c r="E125" s="135">
        <v>120</v>
      </c>
      <c r="F125" s="135">
        <v>148</v>
      </c>
      <c r="G125" s="135">
        <v>135</v>
      </c>
      <c r="H125" s="135">
        <v>133</v>
      </c>
      <c r="I125" s="135">
        <v>113</v>
      </c>
      <c r="J125" s="135">
        <v>145</v>
      </c>
      <c r="K125" s="135"/>
      <c r="L125" s="135"/>
      <c r="M125" s="135"/>
      <c r="N125" s="136">
        <f t="shared" si="10"/>
        <v>6</v>
      </c>
      <c r="O125" s="134">
        <f t="shared" si="11"/>
        <v>794</v>
      </c>
      <c r="P125" s="134">
        <f t="shared" si="12"/>
        <v>1178</v>
      </c>
      <c r="Q125" s="137">
        <f t="shared" si="13"/>
        <v>132.33333333333334</v>
      </c>
    </row>
    <row r="126" spans="1:17" ht="12.75">
      <c r="A126" s="152"/>
      <c r="B126" s="132"/>
      <c r="C126" s="133">
        <f>IF($B126="","",VLOOKUP($B126,Régional!$A$1:$Y$345,13,FALSE))</f>
      </c>
      <c r="D126" s="134">
        <f>IF($B126="","",VLOOKUP($B126,Régional!$A$1:$AO$345,15,FALSE))</f>
      </c>
      <c r="E126" s="135"/>
      <c r="F126" s="135"/>
      <c r="G126" s="135"/>
      <c r="H126" s="135"/>
      <c r="I126" s="135"/>
      <c r="J126" s="135"/>
      <c r="K126" s="135"/>
      <c r="L126" s="135"/>
      <c r="M126" s="135"/>
      <c r="N126" s="136">
        <f t="shared" si="10"/>
        <v>0</v>
      </c>
      <c r="O126" s="134">
        <f t="shared" si="11"/>
        <v>0</v>
      </c>
      <c r="P126" s="134">
        <f t="shared" si="12"/>
      </c>
      <c r="Q126" s="137">
        <f t="shared" si="13"/>
      </c>
    </row>
    <row r="127" spans="1:17" ht="12.75">
      <c r="A127" s="153"/>
      <c r="B127" s="132"/>
      <c r="C127" s="133">
        <f>IF($B127="","",VLOOKUP($B127,Régional!$A$1:$Y$345,13,FALSE))</f>
      </c>
      <c r="D127" s="134">
        <f>IF($B127="","",VLOOKUP($B127,Régional!$A$1:$AO$345,15,FALSE))</f>
      </c>
      <c r="E127" s="135"/>
      <c r="F127" s="135"/>
      <c r="G127" s="135"/>
      <c r="H127" s="135"/>
      <c r="I127" s="135"/>
      <c r="J127" s="135"/>
      <c r="K127" s="135"/>
      <c r="L127" s="135"/>
      <c r="M127" s="135"/>
      <c r="N127" s="136">
        <f t="shared" si="10"/>
        <v>0</v>
      </c>
      <c r="O127" s="134">
        <f t="shared" si="11"/>
        <v>0</v>
      </c>
      <c r="P127" s="134">
        <f t="shared" si="12"/>
      </c>
      <c r="Q127" s="137">
        <f t="shared" si="13"/>
      </c>
    </row>
  </sheetData>
  <sheetProtection selectLockedCells="1"/>
  <mergeCells count="27">
    <mergeCell ref="A118:A122"/>
    <mergeCell ref="A123:A127"/>
    <mergeCell ref="A73:A77"/>
    <mergeCell ref="A1:Q1"/>
    <mergeCell ref="A2:Q2"/>
    <mergeCell ref="A3:Q3"/>
    <mergeCell ref="A48:A52"/>
    <mergeCell ref="A58:A62"/>
    <mergeCell ref="A68:A72"/>
    <mergeCell ref="A43:A47"/>
    <mergeCell ref="A53:A57"/>
    <mergeCell ref="A63:A67"/>
    <mergeCell ref="A8:A12"/>
    <mergeCell ref="A18:A22"/>
    <mergeCell ref="A28:A32"/>
    <mergeCell ref="A38:A42"/>
    <mergeCell ref="A13:A17"/>
    <mergeCell ref="A23:A27"/>
    <mergeCell ref="A33:A37"/>
    <mergeCell ref="A108:A112"/>
    <mergeCell ref="A113:A117"/>
    <mergeCell ref="A78:A82"/>
    <mergeCell ref="A83:A87"/>
    <mergeCell ref="A88:A92"/>
    <mergeCell ref="A93:A97"/>
    <mergeCell ref="A98:A102"/>
    <mergeCell ref="A103:A107"/>
  </mergeCells>
  <conditionalFormatting sqref="E8:M117">
    <cfRule type="cellIs" priority="3" dxfId="0" operator="between" stopIfTrue="1">
      <formula>200</formula>
      <formula>300</formula>
    </cfRule>
  </conditionalFormatting>
  <conditionalFormatting sqref="O8:P117">
    <cfRule type="cellIs" priority="4" dxfId="0" operator="between" stopIfTrue="1">
      <formula>1200</formula>
      <formula>1800</formula>
    </cfRule>
  </conditionalFormatting>
  <conditionalFormatting sqref="E118:M127">
    <cfRule type="cellIs" priority="1" dxfId="0" operator="between" stopIfTrue="1">
      <formula>200</formula>
      <formula>300</formula>
    </cfRule>
  </conditionalFormatting>
  <conditionalFormatting sqref="O118:P127">
    <cfRule type="cellIs" priority="2" dxfId="0" operator="between" stopIfTrue="1">
      <formula>1200</formula>
      <formula>1800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29"/>
  <sheetViews>
    <sheetView tabSelected="1" zoomScalePageLayoutView="0" workbookViewId="0" topLeftCell="A1">
      <selection activeCell="A3" sqref="A3:H3"/>
    </sheetView>
  </sheetViews>
  <sheetFormatPr defaultColWidth="11.421875" defaultRowHeight="12.75"/>
  <cols>
    <col min="1" max="1" width="4.57421875" style="0" bestFit="1" customWidth="1"/>
    <col min="2" max="2" width="44.28125" style="0" customWidth="1"/>
    <col min="3" max="4" width="8.8515625" style="0" bestFit="1" customWidth="1"/>
    <col min="5" max="5" width="7.57421875" style="0" bestFit="1" customWidth="1"/>
    <col min="6" max="6" width="7.7109375" style="0" bestFit="1" customWidth="1"/>
    <col min="7" max="7" width="12.140625" style="0" bestFit="1" customWidth="1"/>
    <col min="11" max="11" width="4.421875" style="0" bestFit="1" customWidth="1"/>
  </cols>
  <sheetData>
    <row r="1" spans="1:8" ht="30">
      <c r="A1" s="164" t="str">
        <f>Saisie!A1</f>
        <v>Challenge Fédéral</v>
      </c>
      <c r="B1" s="164"/>
      <c r="C1" s="164"/>
      <c r="D1" s="164"/>
      <c r="E1" s="164"/>
      <c r="F1" s="164"/>
      <c r="G1" s="164"/>
      <c r="H1" s="164"/>
    </row>
    <row r="2" spans="1:8" ht="30">
      <c r="A2" s="164" t="str">
        <f>Saisie!A2</f>
        <v>Phase District</v>
      </c>
      <c r="B2" s="164"/>
      <c r="C2" s="164"/>
      <c r="D2" s="164"/>
      <c r="E2" s="164"/>
      <c r="F2" s="164"/>
      <c r="G2" s="164"/>
      <c r="H2" s="164"/>
    </row>
    <row r="3" spans="1:8" ht="30">
      <c r="A3" s="164" t="str">
        <f>Saisie!A3</f>
        <v>VIRE, le 22 avril 2018</v>
      </c>
      <c r="B3" s="164"/>
      <c r="C3" s="164"/>
      <c r="D3" s="164"/>
      <c r="E3" s="164"/>
      <c r="F3" s="164"/>
      <c r="G3" s="164"/>
      <c r="H3" s="164"/>
    </row>
    <row r="5" spans="1:9" ht="15.75">
      <c r="A5" s="69" t="s">
        <v>167</v>
      </c>
      <c r="B5" s="70" t="s">
        <v>33</v>
      </c>
      <c r="C5" s="69" t="s">
        <v>168</v>
      </c>
      <c r="D5" s="69" t="s">
        <v>170</v>
      </c>
      <c r="E5" s="69" t="s">
        <v>185</v>
      </c>
      <c r="F5" s="69" t="s">
        <v>174</v>
      </c>
      <c r="G5" s="77" t="s">
        <v>212</v>
      </c>
      <c r="H5" s="69" t="s">
        <v>271</v>
      </c>
      <c r="I5" s="69" t="s">
        <v>272</v>
      </c>
    </row>
    <row r="6" spans="1:11" ht="18">
      <c r="A6" s="144">
        <v>1</v>
      </c>
      <c r="B6" s="145" t="str">
        <f>Saisie!A63&amp;"  "&amp;Saisie!C63</f>
        <v>Flers BI  SORET Mathéo</v>
      </c>
      <c r="C6" s="144">
        <f>SUM(Saisie!E63:G67)</f>
        <v>1878</v>
      </c>
      <c r="D6" s="144">
        <f>SUM(Saisie!H63:M67)</f>
        <v>1639</v>
      </c>
      <c r="E6" s="144">
        <f>SUM(Saisie!N63:N67)</f>
        <v>18</v>
      </c>
      <c r="F6" s="144">
        <f>SUM(Saisie!O63:O67)</f>
        <v>3517</v>
      </c>
      <c r="G6" s="144">
        <f>SUM(Saisie!P63:P67)</f>
        <v>4015</v>
      </c>
      <c r="H6" s="114">
        <f aca="true" t="shared" si="0" ref="H6:H29">IF(E6=0,"",F6/E6)</f>
        <v>195.38888888888889</v>
      </c>
      <c r="I6" s="113">
        <f>IF(F6=0,"",G6/E6)</f>
        <v>223.05555555555554</v>
      </c>
      <c r="J6" s="130" t="s">
        <v>752</v>
      </c>
      <c r="K6" s="111"/>
    </row>
    <row r="7" spans="1:11" ht="18">
      <c r="A7" s="144">
        <v>2</v>
      </c>
      <c r="B7" s="145" t="str">
        <f>Saisie!A58&amp;"  "&amp;Saisie!C58</f>
        <v>Bad Boys / BCC  CLAVIER Françoise</v>
      </c>
      <c r="C7" s="144">
        <f>SUM(Saisie!E58:G62)</f>
        <v>1775</v>
      </c>
      <c r="D7" s="144">
        <f>SUM(Saisie!H58:M62)</f>
        <v>1777</v>
      </c>
      <c r="E7" s="144">
        <f>SUM(Saisie!N58:N62)</f>
        <v>18</v>
      </c>
      <c r="F7" s="144">
        <f>SUM(Saisie!O58:O62)</f>
        <v>3552</v>
      </c>
      <c r="G7" s="144">
        <f>SUM(Saisie!P58:P62)</f>
        <v>3906</v>
      </c>
      <c r="H7" s="114">
        <f t="shared" si="0"/>
        <v>197.33333333333334</v>
      </c>
      <c r="I7" s="113">
        <f aca="true" t="shared" si="1" ref="I7:I19">IF(F7=0,"",G7/E7)</f>
        <v>217</v>
      </c>
      <c r="J7" s="130" t="s">
        <v>752</v>
      </c>
      <c r="K7" s="111"/>
    </row>
    <row r="8" spans="1:11" ht="18">
      <c r="A8" s="144">
        <v>3</v>
      </c>
      <c r="B8" s="146" t="str">
        <f>Saisie!A93&amp;"  "&amp;Saisie!C93</f>
        <v>BCC 2  CRISTEL Eric</v>
      </c>
      <c r="C8" s="147">
        <f>SUM(Saisie!E93:G97)</f>
        <v>1505</v>
      </c>
      <c r="D8" s="147">
        <f>SUM(Saisie!H93:M97)</f>
        <v>1446</v>
      </c>
      <c r="E8" s="147">
        <f>SUM(Saisie!N93:N97)</f>
        <v>18</v>
      </c>
      <c r="F8" s="147">
        <f>SUM(Saisie!O93:O97)</f>
        <v>2951</v>
      </c>
      <c r="G8" s="147">
        <f>SUM(Saisie!P93:P97)</f>
        <v>3905</v>
      </c>
      <c r="H8" s="86">
        <f t="shared" si="0"/>
        <v>163.94444444444446</v>
      </c>
      <c r="I8" s="113">
        <f t="shared" si="1"/>
        <v>216.94444444444446</v>
      </c>
      <c r="J8" s="130" t="s">
        <v>752</v>
      </c>
      <c r="K8" s="111"/>
    </row>
    <row r="9" spans="1:11" ht="18">
      <c r="A9" s="144">
        <v>4</v>
      </c>
      <c r="B9" s="145" t="str">
        <f>Saisie!A48&amp;"  "&amp;Saisie!C48</f>
        <v>Ecole St-Lô  MAINCENT Sylvie</v>
      </c>
      <c r="C9" s="144">
        <f>SUM(Saisie!E48:G52)</f>
        <v>1636</v>
      </c>
      <c r="D9" s="144">
        <f>SUM(Saisie!H48:M52)</f>
        <v>1520</v>
      </c>
      <c r="E9" s="144">
        <f>SUM(Saisie!N48:N52)</f>
        <v>18</v>
      </c>
      <c r="F9" s="144">
        <f>SUM(Saisie!O48:O52)</f>
        <v>3156</v>
      </c>
      <c r="G9" s="144">
        <f>SUM(Saisie!P48:P52)</f>
        <v>3792</v>
      </c>
      <c r="H9" s="114">
        <f t="shared" si="0"/>
        <v>175.33333333333334</v>
      </c>
      <c r="I9" s="113">
        <f t="shared" si="1"/>
        <v>210.66666666666666</v>
      </c>
      <c r="J9" s="131" t="s">
        <v>752</v>
      </c>
      <c r="K9" s="111"/>
    </row>
    <row r="10" spans="1:11" ht="18">
      <c r="A10" s="144">
        <v>5</v>
      </c>
      <c r="B10" s="145" t="str">
        <f>Saisie!A23&amp;"  "&amp;Saisie!C23</f>
        <v>Eagles 3  CARU-COUBRUN Anne</v>
      </c>
      <c r="C10" s="144">
        <f>SUM(Saisie!E23:G27)</f>
        <v>1665</v>
      </c>
      <c r="D10" s="144">
        <f>SUM(Saisie!H23:M27)</f>
        <v>1532</v>
      </c>
      <c r="E10" s="144">
        <f>SUM(Saisie!N23:N27)</f>
        <v>18</v>
      </c>
      <c r="F10" s="144">
        <f>SUM(Saisie!O23:O27)</f>
        <v>3197</v>
      </c>
      <c r="G10" s="144">
        <f>SUM(Saisie!P23:P27)</f>
        <v>3779</v>
      </c>
      <c r="H10" s="114">
        <f t="shared" si="0"/>
        <v>177.61111111111111</v>
      </c>
      <c r="I10" s="114">
        <f t="shared" si="1"/>
        <v>209.94444444444446</v>
      </c>
      <c r="J10" s="131" t="s">
        <v>752</v>
      </c>
      <c r="K10" s="111"/>
    </row>
    <row r="11" spans="1:11" ht="18">
      <c r="A11" s="144">
        <v>6</v>
      </c>
      <c r="B11" s="145" t="str">
        <f>Saisie!A18&amp;"  "&amp;Saisie!C18</f>
        <v>Eagles 2  COOPER Jeffrey-Robert</v>
      </c>
      <c r="C11" s="144">
        <f>SUM(Saisie!E18:G22)</f>
        <v>1462</v>
      </c>
      <c r="D11" s="144">
        <f>SUM(Saisie!H18:M22)</f>
        <v>1530</v>
      </c>
      <c r="E11" s="144">
        <f>SUM(Saisie!N18:N22)</f>
        <v>18</v>
      </c>
      <c r="F11" s="144">
        <f>SUM(Saisie!O18:O22)</f>
        <v>2992</v>
      </c>
      <c r="G11" s="144">
        <f>SUM(Saisie!P18:P22)</f>
        <v>3754</v>
      </c>
      <c r="H11" s="114">
        <f t="shared" si="0"/>
        <v>166.22222222222223</v>
      </c>
      <c r="I11" s="114">
        <f t="shared" si="1"/>
        <v>208.55555555555554</v>
      </c>
      <c r="J11" s="131" t="s">
        <v>752</v>
      </c>
      <c r="K11" s="111"/>
    </row>
    <row r="12" spans="1:11" ht="18">
      <c r="A12" s="144">
        <v>7</v>
      </c>
      <c r="B12" s="145" t="str">
        <f>Saisie!A13&amp;"  "&amp;Saisie!C13</f>
        <v>Eagles 1  BUSNOULT Sandrine</v>
      </c>
      <c r="C12" s="144">
        <f>SUM(Saisie!E13:G17)</f>
        <v>1436</v>
      </c>
      <c r="D12" s="144">
        <f>SUM(Saisie!H13:M17)</f>
        <v>1526</v>
      </c>
      <c r="E12" s="144">
        <f>SUM(Saisie!N13:N17)</f>
        <v>18</v>
      </c>
      <c r="F12" s="144">
        <f>SUM(Saisie!O13:O17)</f>
        <v>2962</v>
      </c>
      <c r="G12" s="144">
        <f>SUM(Saisie!P13:P17)</f>
        <v>3748</v>
      </c>
      <c r="H12" s="114">
        <f t="shared" si="0"/>
        <v>164.55555555555554</v>
      </c>
      <c r="I12" s="114">
        <f t="shared" si="1"/>
        <v>208.22222222222223</v>
      </c>
      <c r="J12" s="131" t="s">
        <v>752</v>
      </c>
      <c r="K12" s="111"/>
    </row>
    <row r="13" spans="1:11" ht="18">
      <c r="A13" s="144">
        <v>8</v>
      </c>
      <c r="B13" s="146" t="str">
        <f>Saisie!A78&amp;"  "&amp;Saisie!C78</f>
        <v>Vikings 3  LESNE Erick</v>
      </c>
      <c r="C13" s="147">
        <f>SUM(Saisie!E78:G82)</f>
        <v>1497</v>
      </c>
      <c r="D13" s="147">
        <f>SUM(Saisie!H78:M82)</f>
        <v>1464</v>
      </c>
      <c r="E13" s="147">
        <f>SUM(Saisie!N78:N82)</f>
        <v>18</v>
      </c>
      <c r="F13" s="147">
        <f>SUM(Saisie!O78:O82)</f>
        <v>2961</v>
      </c>
      <c r="G13" s="147">
        <f>SUM(Saisie!P78:P82)</f>
        <v>3747</v>
      </c>
      <c r="H13" s="86">
        <f t="shared" si="0"/>
        <v>164.5</v>
      </c>
      <c r="I13" s="114">
        <f t="shared" si="1"/>
        <v>208.16666666666666</v>
      </c>
      <c r="J13" s="131" t="s">
        <v>752</v>
      </c>
      <c r="K13" s="111"/>
    </row>
    <row r="14" spans="1:11" ht="18">
      <c r="A14" s="144">
        <v>9</v>
      </c>
      <c r="B14" s="145" t="str">
        <f>Saisie!A33&amp;"  "&amp;Saisie!C33</f>
        <v>Dragon 3  LE BREUT Thierry</v>
      </c>
      <c r="C14" s="144">
        <f>SUM(Saisie!E33:G37)</f>
        <v>1392</v>
      </c>
      <c r="D14" s="144">
        <f>SUM(Saisie!H33:M37)</f>
        <v>1567</v>
      </c>
      <c r="E14" s="144">
        <f>SUM(Saisie!N33:N37)</f>
        <v>18</v>
      </c>
      <c r="F14" s="144">
        <f>SUM(Saisie!O33:O37)</f>
        <v>2959</v>
      </c>
      <c r="G14" s="144">
        <f>SUM(Saisie!P33:P37)</f>
        <v>3715</v>
      </c>
      <c r="H14" s="114">
        <f t="shared" si="0"/>
        <v>164.38888888888889</v>
      </c>
      <c r="I14" s="114">
        <f t="shared" si="1"/>
        <v>206.38888888888889</v>
      </c>
      <c r="K14" s="111"/>
    </row>
    <row r="15" spans="1:11" ht="18">
      <c r="A15" s="144">
        <v>10</v>
      </c>
      <c r="B15" s="146" t="str">
        <f>Saisie!A113&amp;"  "&amp;Saisie!C113</f>
        <v>PLA 2  DUFOUR Didier</v>
      </c>
      <c r="C15" s="147">
        <f>SUM(Saisie!E113:G117)</f>
        <v>1514</v>
      </c>
      <c r="D15" s="147">
        <f>SUM(Saisie!H113:M117)</f>
        <v>1606</v>
      </c>
      <c r="E15" s="147">
        <f>SUM(Saisie!N113:N117)</f>
        <v>18</v>
      </c>
      <c r="F15" s="147">
        <f>SUM(Saisie!O113:O117)</f>
        <v>3120</v>
      </c>
      <c r="G15" s="147">
        <f>SUM(Saisie!P113:P117)</f>
        <v>3708</v>
      </c>
      <c r="H15" s="86">
        <f t="shared" si="0"/>
        <v>173.33333333333334</v>
      </c>
      <c r="I15" s="114">
        <f t="shared" si="1"/>
        <v>206</v>
      </c>
      <c r="K15" s="111"/>
    </row>
    <row r="16" spans="1:11" ht="18">
      <c r="A16" s="144">
        <v>11</v>
      </c>
      <c r="B16" s="145" t="str">
        <f>Saisie!A68&amp;"  "&amp;Saisie!C68</f>
        <v>Vikings 1  QUIGNON Xavier</v>
      </c>
      <c r="C16" s="144">
        <f>SUM(Saisie!E68:G72)</f>
        <v>1534</v>
      </c>
      <c r="D16" s="144">
        <f>SUM(Saisie!H68:M72)</f>
        <v>1431</v>
      </c>
      <c r="E16" s="144">
        <f>SUM(Saisie!N68:N72)</f>
        <v>18</v>
      </c>
      <c r="F16" s="144">
        <f>SUM(Saisie!O68:O72)</f>
        <v>2965</v>
      </c>
      <c r="G16" s="144">
        <f>SUM(Saisie!P68:P72)</f>
        <v>3703</v>
      </c>
      <c r="H16" s="114">
        <f t="shared" si="0"/>
        <v>164.72222222222223</v>
      </c>
      <c r="I16" s="114">
        <f t="shared" si="1"/>
        <v>205.72222222222223</v>
      </c>
      <c r="K16" s="111"/>
    </row>
    <row r="17" spans="1:11" ht="18">
      <c r="A17" s="144">
        <v>12</v>
      </c>
      <c r="B17" s="145" t="str">
        <f>Saisie!A8&amp;"  "&amp;Saisie!C8</f>
        <v>Dragon 1  CORDIER Laurette</v>
      </c>
      <c r="C17" s="144">
        <f>SUM(Saisie!E8:G12)</f>
        <v>1527</v>
      </c>
      <c r="D17" s="144">
        <f>SUM(Saisie!H8:M12)</f>
        <v>1527</v>
      </c>
      <c r="E17" s="144">
        <f>SUM(Saisie!N8:N12)</f>
        <v>18</v>
      </c>
      <c r="F17" s="144">
        <f>SUM(Saisie!O8:O12)</f>
        <v>3054</v>
      </c>
      <c r="G17" s="144">
        <f>SUM(Saisie!P8:P12)</f>
        <v>3696</v>
      </c>
      <c r="H17" s="114">
        <f t="shared" si="0"/>
        <v>169.66666666666666</v>
      </c>
      <c r="I17" s="114">
        <f t="shared" si="1"/>
        <v>205.33333333333334</v>
      </c>
      <c r="K17" s="111"/>
    </row>
    <row r="18" spans="1:9" ht="18">
      <c r="A18" s="144">
        <v>13</v>
      </c>
      <c r="B18" s="145" t="str">
        <f>Saisie!A98&amp;"  "&amp;Saisie!C98</f>
        <v>BCC 3  POUSSE Pascal</v>
      </c>
      <c r="C18" s="144">
        <f>SUM(Saisie!E98:G102)</f>
        <v>1464</v>
      </c>
      <c r="D18" s="144">
        <f>SUM(Saisie!H98:M102)</f>
        <v>1438</v>
      </c>
      <c r="E18" s="144">
        <f>SUM(Saisie!N98:N102)</f>
        <v>18</v>
      </c>
      <c r="F18" s="144">
        <f>SUM(Saisie!O98:O102)</f>
        <v>2902</v>
      </c>
      <c r="G18" s="144">
        <f>SUM(Saisie!P98:P102)</f>
        <v>3694</v>
      </c>
      <c r="H18" s="114">
        <f t="shared" si="0"/>
        <v>161.22222222222223</v>
      </c>
      <c r="I18" s="114">
        <f t="shared" si="1"/>
        <v>205.22222222222223</v>
      </c>
    </row>
    <row r="19" spans="1:9" ht="18">
      <c r="A19" s="144">
        <v>14</v>
      </c>
      <c r="B19" s="145" t="str">
        <f>Saisie!A88&amp;"  "&amp;Saisie!C88</f>
        <v>BCC 1  BONNAVENTURE Philippe</v>
      </c>
      <c r="C19" s="144">
        <f>SUM(Saisie!E88:G92)</f>
        <v>1538</v>
      </c>
      <c r="D19" s="144">
        <f>SUM(Saisie!H88:M92)</f>
        <v>1600</v>
      </c>
      <c r="E19" s="144">
        <f>SUM(Saisie!N88:N92)</f>
        <v>18</v>
      </c>
      <c r="F19" s="144">
        <f>SUM(Saisie!O88:O92)</f>
        <v>3138</v>
      </c>
      <c r="G19" s="144">
        <f>SUM(Saisie!P88:P92)</f>
        <v>3672</v>
      </c>
      <c r="H19" s="114">
        <f t="shared" si="0"/>
        <v>174.33333333333334</v>
      </c>
      <c r="I19" s="114">
        <f t="shared" si="1"/>
        <v>204</v>
      </c>
    </row>
    <row r="20" spans="1:9" ht="18">
      <c r="A20" s="144">
        <v>15</v>
      </c>
      <c r="B20" s="145" t="str">
        <f>Saisie!A53&amp;"  "&amp;Saisie!C53</f>
        <v>Bad Boys 3  GRESSELIN Cyrille</v>
      </c>
      <c r="C20" s="144">
        <f>SUM(Saisie!E53:G57)</f>
        <v>1440</v>
      </c>
      <c r="D20" s="144">
        <f>SUM(Saisie!H53:M57)</f>
        <v>1495</v>
      </c>
      <c r="E20" s="144">
        <f>SUM(Saisie!N53:N57)</f>
        <v>18</v>
      </c>
      <c r="F20" s="144">
        <f>SUM(Saisie!O53:O57)</f>
        <v>2935</v>
      </c>
      <c r="G20" s="144">
        <f>SUM(Saisie!P53:P57)</f>
        <v>3661</v>
      </c>
      <c r="H20" s="114">
        <f t="shared" si="0"/>
        <v>163.05555555555554</v>
      </c>
      <c r="I20" s="114">
        <f aca="true" t="shared" si="2" ref="I20:I27">IF(F20=0,"",G20/E20)</f>
        <v>203.38888888888889</v>
      </c>
    </row>
    <row r="21" spans="1:9" ht="18">
      <c r="A21" s="147">
        <v>16</v>
      </c>
      <c r="B21" s="145" t="str">
        <f>Saisie!A28&amp;"  "&amp;Saisie!C28</f>
        <v>Dragon 2  PRUNOT Dominique</v>
      </c>
      <c r="C21" s="144">
        <f>SUM(Saisie!E28:G32)</f>
        <v>1375</v>
      </c>
      <c r="D21" s="144">
        <f>SUM(Saisie!H28:M32)</f>
        <v>1340</v>
      </c>
      <c r="E21" s="144">
        <f>SUM(Saisie!N28:N32)</f>
        <v>18</v>
      </c>
      <c r="F21" s="144">
        <f>SUM(Saisie!O28:O32)</f>
        <v>2715</v>
      </c>
      <c r="G21" s="144">
        <f>SUM(Saisie!P28:P32)</f>
        <v>3615</v>
      </c>
      <c r="H21" s="114">
        <f t="shared" si="0"/>
        <v>150.83333333333334</v>
      </c>
      <c r="I21" s="86">
        <f t="shared" si="2"/>
        <v>200.83333333333334</v>
      </c>
    </row>
    <row r="22" spans="1:9" ht="18">
      <c r="A22" s="147">
        <v>17</v>
      </c>
      <c r="B22" s="145" t="str">
        <f>Saisie!A73&amp;"  "&amp;Saisie!C73</f>
        <v>Vikings 2  SAVANCHOMKEO Anousay</v>
      </c>
      <c r="C22" s="144">
        <f>SUM(Saisie!E73:G77)</f>
        <v>1504</v>
      </c>
      <c r="D22" s="144">
        <f>SUM(Saisie!H73:M77)</f>
        <v>1423</v>
      </c>
      <c r="E22" s="144">
        <f>SUM(Saisie!N73:N77)</f>
        <v>18</v>
      </c>
      <c r="F22" s="144">
        <f>SUM(Saisie!O73:O77)</f>
        <v>2927</v>
      </c>
      <c r="G22" s="144">
        <f>SUM(Saisie!P73:P77)</f>
        <v>3599</v>
      </c>
      <c r="H22" s="114">
        <f t="shared" si="0"/>
        <v>162.61111111111111</v>
      </c>
      <c r="I22" s="86">
        <f t="shared" si="2"/>
        <v>199.94444444444446</v>
      </c>
    </row>
    <row r="23" spans="1:9" ht="18">
      <c r="A23" s="147">
        <v>18</v>
      </c>
      <c r="B23" s="146" t="str">
        <f>Saisie!A108&amp;"  "&amp;Saisie!C108</f>
        <v>PLA 1  PERRIERE Jean-Christophe</v>
      </c>
      <c r="C23" s="147">
        <f>SUM(Saisie!E108:G112)</f>
        <v>1503</v>
      </c>
      <c r="D23" s="147">
        <f>SUM(Saisie!H108:M112)</f>
        <v>1406</v>
      </c>
      <c r="E23" s="147">
        <f>SUM(Saisie!N108:N112)</f>
        <v>18</v>
      </c>
      <c r="F23" s="147">
        <f>SUM(Saisie!O108:O112)</f>
        <v>2909</v>
      </c>
      <c r="G23" s="147">
        <f>SUM(Saisie!P108:P112)</f>
        <v>3599</v>
      </c>
      <c r="H23" s="86">
        <f t="shared" si="0"/>
        <v>161.61111111111111</v>
      </c>
      <c r="I23" s="86">
        <f t="shared" si="2"/>
        <v>199.94444444444446</v>
      </c>
    </row>
    <row r="24" spans="1:9" ht="18">
      <c r="A24" s="147">
        <v>19</v>
      </c>
      <c r="B24" s="146" t="str">
        <f>Saisie!A103&amp;"  "&amp;Saisie!C103</f>
        <v>BCC 4  MESNIL Bernard</v>
      </c>
      <c r="C24" s="147">
        <f>SUM(Saisie!E103:G107)</f>
        <v>1287</v>
      </c>
      <c r="D24" s="147">
        <f>SUM(Saisie!H103:M107)</f>
        <v>1455</v>
      </c>
      <c r="E24" s="147">
        <f>SUM(Saisie!N103:N107)</f>
        <v>18</v>
      </c>
      <c r="F24" s="147">
        <f>SUM(Saisie!O103:O107)</f>
        <v>2742</v>
      </c>
      <c r="G24" s="147">
        <f>SUM(Saisie!P103:P107)</f>
        <v>3564</v>
      </c>
      <c r="H24" s="86">
        <f t="shared" si="0"/>
        <v>152.33333333333334</v>
      </c>
      <c r="I24" s="86">
        <f t="shared" si="2"/>
        <v>198</v>
      </c>
    </row>
    <row r="25" spans="1:9" ht="18">
      <c r="A25" s="147">
        <v>20</v>
      </c>
      <c r="B25" s="146" t="str">
        <f>Saisie!A118&amp;"  "&amp;Saisie!C118</f>
        <v>PLA 3  SOUDRILLE Laurent</v>
      </c>
      <c r="C25" s="147">
        <f>SUM(Saisie!E118:G121)</f>
        <v>1335</v>
      </c>
      <c r="D25" s="147">
        <f>SUM(Saisie!H118:M121)</f>
        <v>1360</v>
      </c>
      <c r="E25" s="147">
        <f>SUM(Saisie!N118:N121)</f>
        <v>18</v>
      </c>
      <c r="F25" s="147">
        <f>SUM(Saisie!O118:O121)</f>
        <v>2695</v>
      </c>
      <c r="G25" s="147">
        <f>SUM(Saisie!P118:P121)</f>
        <v>3511</v>
      </c>
      <c r="H25" s="86">
        <f t="shared" si="0"/>
        <v>149.72222222222223</v>
      </c>
      <c r="I25" s="86">
        <f t="shared" si="2"/>
        <v>195.05555555555554</v>
      </c>
    </row>
    <row r="26" spans="1:9" ht="18">
      <c r="A26" s="147">
        <v>21</v>
      </c>
      <c r="B26" s="145" t="str">
        <f>Saisie!A43&amp;"  "&amp;Saisie!C43</f>
        <v>Bad Boys 2  ASSELIN Line</v>
      </c>
      <c r="C26" s="144">
        <f>SUM(Saisie!E43:G47)</f>
        <v>1359</v>
      </c>
      <c r="D26" s="144">
        <f>SUM(Saisie!H43:M47)</f>
        <v>1413</v>
      </c>
      <c r="E26" s="144">
        <f>SUM(Saisie!N43:N47)</f>
        <v>18</v>
      </c>
      <c r="F26" s="144">
        <f>SUM(Saisie!O43:O47)</f>
        <v>2772</v>
      </c>
      <c r="G26" s="144">
        <f>SUM(Saisie!P43:P47)</f>
        <v>3486</v>
      </c>
      <c r="H26" s="114">
        <f t="shared" si="0"/>
        <v>154</v>
      </c>
      <c r="I26" s="86">
        <f t="shared" si="2"/>
        <v>193.66666666666666</v>
      </c>
    </row>
    <row r="27" spans="1:9" ht="18">
      <c r="A27" s="147">
        <v>22</v>
      </c>
      <c r="B27" s="146" t="str">
        <f>Saisie!A38&amp;"  "&amp;Saisie!C38</f>
        <v>Bad Boys 1  DELAFOSSE Florian</v>
      </c>
      <c r="C27" s="147">
        <f>SUM(Saisie!E38:G42)</f>
        <v>1444</v>
      </c>
      <c r="D27" s="147">
        <f>SUM(Saisie!H38:M42)</f>
        <v>1423</v>
      </c>
      <c r="E27" s="147">
        <f>SUM(Saisie!N38:N42)</f>
        <v>18</v>
      </c>
      <c r="F27" s="147">
        <f>SUM(Saisie!O38:O42)</f>
        <v>2867</v>
      </c>
      <c r="G27" s="147">
        <f>SUM(Saisie!P38:P42)</f>
        <v>3467</v>
      </c>
      <c r="H27" s="86">
        <f t="shared" si="0"/>
        <v>159.27777777777777</v>
      </c>
      <c r="I27" s="86">
        <f t="shared" si="2"/>
        <v>192.61111111111111</v>
      </c>
    </row>
    <row r="28" spans="1:9" ht="18">
      <c r="A28" s="147">
        <v>23</v>
      </c>
      <c r="B28" s="146" t="str">
        <f>Saisie!A123&amp;"  "&amp;Saisie!C123</f>
        <v>PLA 4  LAMADE Jean-Marie</v>
      </c>
      <c r="C28" s="147">
        <f>SUM(Saisie!E123:G127)</f>
        <v>1154</v>
      </c>
      <c r="D28" s="147">
        <f>SUM(Saisie!H123:M127)</f>
        <v>1332</v>
      </c>
      <c r="E28" s="147">
        <f>SUM(Saisie!N123:N127)</f>
        <v>18</v>
      </c>
      <c r="F28" s="147">
        <f>SUM(Saisie!O123:O127)</f>
        <v>2486</v>
      </c>
      <c r="G28" s="147">
        <f>SUM(Saisie!P123:P127)</f>
        <v>3350</v>
      </c>
      <c r="H28" s="86">
        <f t="shared" si="0"/>
        <v>138.11111111111111</v>
      </c>
      <c r="I28" s="86">
        <f>IF(F28=0,"",G28/E28)</f>
        <v>186.11111111111111</v>
      </c>
    </row>
    <row r="29" spans="1:9" ht="18">
      <c r="A29" s="147">
        <v>24</v>
      </c>
      <c r="B29" s="145" t="str">
        <f>Saisie!A83&amp;"  "&amp;Saisie!C83</f>
        <v>Bad Boys 4  LEPELLETIER Guillaume</v>
      </c>
      <c r="C29" s="144">
        <f>SUM(Saisie!E83:G87)</f>
        <v>1242</v>
      </c>
      <c r="D29" s="144">
        <f>SUM(Saisie!H83:M87)</f>
        <v>1221</v>
      </c>
      <c r="E29" s="144">
        <f>SUM(Saisie!N83:N87)</f>
        <v>18</v>
      </c>
      <c r="F29" s="144">
        <f>SUM(Saisie!O83:O87)</f>
        <v>2463</v>
      </c>
      <c r="G29" s="144">
        <f>SUM(Saisie!P83:P87)</f>
        <v>3267</v>
      </c>
      <c r="H29" s="114">
        <f t="shared" si="0"/>
        <v>136.83333333333334</v>
      </c>
      <c r="I29" s="86">
        <f>IF(F29=0,"",G29/E29)</f>
        <v>181.5</v>
      </c>
    </row>
  </sheetData>
  <sheetProtection/>
  <mergeCells count="3">
    <mergeCell ref="A1:H1"/>
    <mergeCell ref="A2:H2"/>
    <mergeCell ref="A3:H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50"/>
  <sheetViews>
    <sheetView zoomScalePageLayoutView="0" workbookViewId="0" topLeftCell="C31">
      <selection activeCell="M31" sqref="M31:M34"/>
    </sheetView>
  </sheetViews>
  <sheetFormatPr defaultColWidth="11.421875" defaultRowHeight="12.75"/>
  <cols>
    <col min="1" max="1" width="14.7109375" style="0" bestFit="1" customWidth="1"/>
    <col min="2" max="2" width="24.57421875" style="0" bestFit="1" customWidth="1"/>
    <col min="3" max="3" width="5.28125" style="76" bestFit="1" customWidth="1"/>
    <col min="7" max="7" width="16.57421875" style="0" bestFit="1" customWidth="1"/>
    <col min="8" max="8" width="24.57421875" style="0" bestFit="1" customWidth="1"/>
    <col min="9" max="9" width="5.28125" style="76" bestFit="1" customWidth="1"/>
    <col min="13" max="13" width="16.57421875" style="0" bestFit="1" customWidth="1"/>
    <col min="14" max="14" width="24.57421875" style="0" bestFit="1" customWidth="1"/>
    <col min="15" max="15" width="5.28125" style="76" bestFit="1" customWidth="1"/>
  </cols>
  <sheetData>
    <row r="1" spans="1:16" ht="12.75">
      <c r="A1" s="169" t="s">
        <v>683</v>
      </c>
      <c r="B1" s="169"/>
      <c r="C1" s="169"/>
      <c r="D1" s="169"/>
      <c r="E1" s="169"/>
      <c r="G1" s="169" t="s">
        <v>684</v>
      </c>
      <c r="H1" s="169"/>
      <c r="I1" s="169"/>
      <c r="J1" s="169"/>
      <c r="K1" s="169"/>
      <c r="M1" s="169" t="s">
        <v>742</v>
      </c>
      <c r="N1" s="169"/>
      <c r="O1" s="169"/>
      <c r="P1" s="169"/>
    </row>
    <row r="2" spans="1:16" ht="12.75">
      <c r="A2" s="117" t="s">
        <v>33</v>
      </c>
      <c r="B2" s="117" t="s">
        <v>584</v>
      </c>
      <c r="C2" s="118" t="s">
        <v>211</v>
      </c>
      <c r="D2" s="118" t="s">
        <v>168</v>
      </c>
      <c r="E2" s="118" t="s">
        <v>170</v>
      </c>
      <c r="G2" s="117" t="s">
        <v>33</v>
      </c>
      <c r="H2" s="117" t="s">
        <v>584</v>
      </c>
      <c r="I2" s="118" t="s">
        <v>211</v>
      </c>
      <c r="J2" s="118" t="s">
        <v>168</v>
      </c>
      <c r="K2" s="118" t="s">
        <v>170</v>
      </c>
      <c r="M2" s="117" t="s">
        <v>33</v>
      </c>
      <c r="N2" s="117" t="s">
        <v>584</v>
      </c>
      <c r="O2" s="118" t="s">
        <v>211</v>
      </c>
      <c r="P2" s="118" t="s">
        <v>168</v>
      </c>
    </row>
    <row r="3" spans="1:16" ht="12.75" customHeight="1">
      <c r="A3" s="176" t="s">
        <v>702</v>
      </c>
      <c r="B3" s="121" t="s">
        <v>241</v>
      </c>
      <c r="C3" s="120">
        <v>29</v>
      </c>
      <c r="D3" s="177">
        <v>1</v>
      </c>
      <c r="E3" s="177">
        <v>6</v>
      </c>
      <c r="G3" s="176" t="s">
        <v>729</v>
      </c>
      <c r="H3" s="121" t="s">
        <v>262</v>
      </c>
      <c r="I3" s="120">
        <v>36</v>
      </c>
      <c r="J3" s="177">
        <v>1</v>
      </c>
      <c r="K3" s="177">
        <v>6</v>
      </c>
      <c r="M3" s="173" t="str">
        <f>Classement!B16</f>
        <v>Vikings 1  QUIGNON Xavier</v>
      </c>
      <c r="N3" s="116"/>
      <c r="O3" s="88"/>
      <c r="P3" s="178">
        <v>1</v>
      </c>
    </row>
    <row r="4" spans="1:16" ht="12.75" customHeight="1">
      <c r="A4" s="171"/>
      <c r="B4" s="121" t="s">
        <v>586</v>
      </c>
      <c r="C4" s="120">
        <v>79</v>
      </c>
      <c r="D4" s="177"/>
      <c r="E4" s="177"/>
      <c r="G4" s="171"/>
      <c r="H4" s="121" t="s">
        <v>605</v>
      </c>
      <c r="I4" s="120">
        <v>58</v>
      </c>
      <c r="J4" s="177"/>
      <c r="K4" s="177"/>
      <c r="M4" s="174"/>
      <c r="N4" s="116"/>
      <c r="O4" s="88"/>
      <c r="P4" s="178"/>
    </row>
    <row r="5" spans="1:16" ht="12.75" customHeight="1">
      <c r="A5" s="171"/>
      <c r="B5" s="121" t="s">
        <v>227</v>
      </c>
      <c r="C5" s="120">
        <v>56</v>
      </c>
      <c r="D5" s="177"/>
      <c r="E5" s="177"/>
      <c r="G5" s="171"/>
      <c r="H5" s="129" t="s">
        <v>1</v>
      </c>
      <c r="I5" s="120">
        <v>14</v>
      </c>
      <c r="J5" s="177"/>
      <c r="K5" s="177"/>
      <c r="M5" s="174"/>
      <c r="N5" s="116"/>
      <c r="O5" s="88"/>
      <c r="P5" s="178"/>
    </row>
    <row r="6" spans="1:16" ht="12.75" customHeight="1">
      <c r="A6" s="172"/>
      <c r="B6" s="121" t="s">
        <v>48</v>
      </c>
      <c r="C6" s="120" t="s">
        <v>48</v>
      </c>
      <c r="D6" s="177"/>
      <c r="E6" s="177"/>
      <c r="G6" s="172"/>
      <c r="H6" s="121" t="s">
        <v>264</v>
      </c>
      <c r="I6" s="120">
        <v>36</v>
      </c>
      <c r="J6" s="177"/>
      <c r="K6" s="177"/>
      <c r="M6" s="175"/>
      <c r="N6" s="116"/>
      <c r="O6" s="88"/>
      <c r="P6" s="178"/>
    </row>
    <row r="7" spans="1:16" ht="12.75" customHeight="1">
      <c r="A7" s="170" t="s">
        <v>745</v>
      </c>
      <c r="B7" s="7" t="s">
        <v>0</v>
      </c>
      <c r="C7" s="124">
        <v>47</v>
      </c>
      <c r="D7" s="168">
        <v>2</v>
      </c>
      <c r="E7" s="168">
        <v>7</v>
      </c>
      <c r="G7" s="170" t="s">
        <v>712</v>
      </c>
      <c r="H7" s="7" t="s">
        <v>118</v>
      </c>
      <c r="I7" s="124">
        <v>25</v>
      </c>
      <c r="J7" s="168">
        <v>2</v>
      </c>
      <c r="K7" s="168">
        <v>7</v>
      </c>
      <c r="M7" s="165" t="str">
        <f>Classement!B17</f>
        <v>Dragon 1  CORDIER Laurette</v>
      </c>
      <c r="N7" s="125"/>
      <c r="O7" s="126"/>
      <c r="P7" s="182">
        <v>2</v>
      </c>
    </row>
    <row r="8" spans="1:16" ht="12.75" customHeight="1">
      <c r="A8" s="171"/>
      <c r="B8" s="7" t="s">
        <v>93</v>
      </c>
      <c r="C8" s="124">
        <v>28</v>
      </c>
      <c r="D8" s="168"/>
      <c r="E8" s="168"/>
      <c r="G8" s="171"/>
      <c r="H8" s="7" t="s">
        <v>647</v>
      </c>
      <c r="I8" s="124">
        <v>25</v>
      </c>
      <c r="J8" s="168"/>
      <c r="K8" s="168"/>
      <c r="M8" s="166"/>
      <c r="N8" s="125"/>
      <c r="O8" s="126"/>
      <c r="P8" s="182"/>
    </row>
    <row r="9" spans="1:16" ht="12.75" customHeight="1">
      <c r="A9" s="171"/>
      <c r="B9" s="7" t="s">
        <v>301</v>
      </c>
      <c r="C9" s="124">
        <v>33</v>
      </c>
      <c r="D9" s="168"/>
      <c r="E9" s="168"/>
      <c r="G9" s="171"/>
      <c r="H9" s="7" t="s">
        <v>265</v>
      </c>
      <c r="I9" s="124">
        <v>52</v>
      </c>
      <c r="J9" s="168"/>
      <c r="K9" s="168"/>
      <c r="M9" s="166"/>
      <c r="N9" s="125"/>
      <c r="O9" s="126"/>
      <c r="P9" s="182"/>
    </row>
    <row r="10" spans="1:16" ht="12.75" customHeight="1">
      <c r="A10" s="172"/>
      <c r="B10" s="7" t="s">
        <v>48</v>
      </c>
      <c r="C10" s="124" t="s">
        <v>48</v>
      </c>
      <c r="D10" s="168"/>
      <c r="E10" s="168"/>
      <c r="G10" s="172"/>
      <c r="H10" s="7" t="s">
        <v>48</v>
      </c>
      <c r="I10" s="124" t="s">
        <v>48</v>
      </c>
      <c r="J10" s="168"/>
      <c r="K10" s="168"/>
      <c r="M10" s="167"/>
      <c r="N10" s="125"/>
      <c r="O10" s="126"/>
      <c r="P10" s="182"/>
    </row>
    <row r="11" spans="1:16" ht="12.75" customHeight="1">
      <c r="A11" s="176" t="s">
        <v>690</v>
      </c>
      <c r="B11" s="121" t="s">
        <v>589</v>
      </c>
      <c r="C11" s="120">
        <v>41</v>
      </c>
      <c r="D11" s="177">
        <v>3</v>
      </c>
      <c r="E11" s="177">
        <v>8</v>
      </c>
      <c r="G11" s="176" t="s">
        <v>734</v>
      </c>
      <c r="H11" s="129" t="s">
        <v>115</v>
      </c>
      <c r="I11" s="120">
        <v>21</v>
      </c>
      <c r="J11" s="177">
        <v>3</v>
      </c>
      <c r="K11" s="177">
        <v>8</v>
      </c>
      <c r="M11" s="173" t="str">
        <f>Classement!B12</f>
        <v>Eagles 1  BUSNOULT Sandrine</v>
      </c>
      <c r="N11" s="116"/>
      <c r="O11" s="88"/>
      <c r="P11" s="178">
        <v>3</v>
      </c>
    </row>
    <row r="12" spans="1:16" ht="12.75" customHeight="1">
      <c r="A12" s="171"/>
      <c r="B12" s="121" t="s">
        <v>682</v>
      </c>
      <c r="C12" s="120">
        <v>39</v>
      </c>
      <c r="D12" s="177"/>
      <c r="E12" s="177"/>
      <c r="G12" s="171"/>
      <c r="H12" s="121" t="s">
        <v>123</v>
      </c>
      <c r="I12" s="120">
        <v>45</v>
      </c>
      <c r="J12" s="177"/>
      <c r="K12" s="177"/>
      <c r="M12" s="174"/>
      <c r="N12" s="116"/>
      <c r="O12" s="88"/>
      <c r="P12" s="178"/>
    </row>
    <row r="13" spans="1:16" ht="12.75" customHeight="1">
      <c r="A13" s="171"/>
      <c r="B13" s="121" t="s">
        <v>240</v>
      </c>
      <c r="C13" s="120">
        <v>53</v>
      </c>
      <c r="D13" s="177"/>
      <c r="E13" s="177"/>
      <c r="G13" s="171"/>
      <c r="H13" s="121" t="s">
        <v>132</v>
      </c>
      <c r="I13" s="120">
        <v>12</v>
      </c>
      <c r="J13" s="177"/>
      <c r="K13" s="177"/>
      <c r="M13" s="174"/>
      <c r="N13" s="116"/>
      <c r="O13" s="88"/>
      <c r="P13" s="178"/>
    </row>
    <row r="14" spans="1:16" ht="12.75" customHeight="1">
      <c r="A14" s="172"/>
      <c r="B14" s="121" t="s">
        <v>48</v>
      </c>
      <c r="C14" s="120" t="s">
        <v>48</v>
      </c>
      <c r="D14" s="177"/>
      <c r="E14" s="177"/>
      <c r="G14" s="172"/>
      <c r="H14" s="121" t="s">
        <v>68</v>
      </c>
      <c r="I14" s="120">
        <v>28</v>
      </c>
      <c r="J14" s="177"/>
      <c r="K14" s="177"/>
      <c r="M14" s="175"/>
      <c r="N14" s="116"/>
      <c r="O14" s="88"/>
      <c r="P14" s="178"/>
    </row>
    <row r="15" spans="1:16" ht="12.75" customHeight="1">
      <c r="A15" s="170" t="s">
        <v>709</v>
      </c>
      <c r="B15" s="7" t="s">
        <v>285</v>
      </c>
      <c r="C15" s="124">
        <v>51</v>
      </c>
      <c r="D15" s="168">
        <v>4</v>
      </c>
      <c r="E15" s="168">
        <v>9</v>
      </c>
      <c r="G15" s="170" t="s">
        <v>713</v>
      </c>
      <c r="H15" s="7" t="s">
        <v>409</v>
      </c>
      <c r="I15" s="124">
        <v>21</v>
      </c>
      <c r="J15" s="168">
        <v>4</v>
      </c>
      <c r="K15" s="168">
        <v>9</v>
      </c>
      <c r="M15" s="165" t="str">
        <f>Classement!B13</f>
        <v>Vikings 3  LESNE Erick</v>
      </c>
      <c r="N15" s="125"/>
      <c r="O15" s="126"/>
      <c r="P15" s="182">
        <v>4</v>
      </c>
    </row>
    <row r="16" spans="1:16" ht="12.75" customHeight="1">
      <c r="A16" s="171"/>
      <c r="B16" s="7" t="s">
        <v>634</v>
      </c>
      <c r="C16" s="124">
        <v>23</v>
      </c>
      <c r="D16" s="168"/>
      <c r="E16" s="168"/>
      <c r="G16" s="171"/>
      <c r="H16" s="7" t="s">
        <v>18</v>
      </c>
      <c r="I16" s="124">
        <v>35</v>
      </c>
      <c r="J16" s="168"/>
      <c r="K16" s="168"/>
      <c r="M16" s="166"/>
      <c r="N16" s="125"/>
      <c r="O16" s="126"/>
      <c r="P16" s="182"/>
    </row>
    <row r="17" spans="1:16" ht="12.75" customHeight="1">
      <c r="A17" s="171"/>
      <c r="B17" s="7" t="s">
        <v>97</v>
      </c>
      <c r="C17" s="124">
        <v>56</v>
      </c>
      <c r="D17" s="168"/>
      <c r="E17" s="168"/>
      <c r="G17" s="171"/>
      <c r="H17" s="7" t="s">
        <v>191</v>
      </c>
      <c r="I17" s="124">
        <v>25</v>
      </c>
      <c r="J17" s="168"/>
      <c r="K17" s="168"/>
      <c r="M17" s="166"/>
      <c r="N17" s="125"/>
      <c r="O17" s="126"/>
      <c r="P17" s="182"/>
    </row>
    <row r="18" spans="1:16" ht="12.75" customHeight="1">
      <c r="A18" s="172"/>
      <c r="B18" s="7" t="s">
        <v>48</v>
      </c>
      <c r="C18" s="124" t="s">
        <v>48</v>
      </c>
      <c r="D18" s="168"/>
      <c r="E18" s="168"/>
      <c r="G18" s="172"/>
      <c r="H18" s="7" t="s">
        <v>48</v>
      </c>
      <c r="I18" s="124" t="s">
        <v>48</v>
      </c>
      <c r="J18" s="168"/>
      <c r="K18" s="168"/>
      <c r="M18" s="167"/>
      <c r="N18" s="125"/>
      <c r="O18" s="126"/>
      <c r="P18" s="182"/>
    </row>
    <row r="19" spans="1:16" ht="12.75" customHeight="1">
      <c r="A19" s="179" t="s">
        <v>703</v>
      </c>
      <c r="B19" s="122" t="s">
        <v>263</v>
      </c>
      <c r="C19" s="123">
        <v>56</v>
      </c>
      <c r="D19" s="177">
        <v>5</v>
      </c>
      <c r="E19" s="177">
        <v>10</v>
      </c>
      <c r="G19" s="179" t="s">
        <v>738</v>
      </c>
      <c r="H19" s="122" t="s">
        <v>595</v>
      </c>
      <c r="I19" s="123">
        <v>60</v>
      </c>
      <c r="J19" s="177">
        <v>5</v>
      </c>
      <c r="K19" s="177">
        <v>10</v>
      </c>
      <c r="M19" s="173" t="str">
        <f>Classement!B8</f>
        <v>BCC 2  CRISTEL Eric</v>
      </c>
      <c r="N19" s="116"/>
      <c r="O19" s="88"/>
      <c r="P19" s="178">
        <v>5</v>
      </c>
    </row>
    <row r="20" spans="1:16" ht="12.75" customHeight="1">
      <c r="A20" s="180"/>
      <c r="B20" s="122" t="s">
        <v>450</v>
      </c>
      <c r="C20" s="123">
        <v>31</v>
      </c>
      <c r="D20" s="177"/>
      <c r="E20" s="177"/>
      <c r="G20" s="180"/>
      <c r="H20" s="122" t="s">
        <v>90</v>
      </c>
      <c r="I20" s="123">
        <v>52</v>
      </c>
      <c r="J20" s="177"/>
      <c r="K20" s="177"/>
      <c r="M20" s="174"/>
      <c r="N20" s="116"/>
      <c r="O20" s="88"/>
      <c r="P20" s="178"/>
    </row>
    <row r="21" spans="1:16" ht="12.75" customHeight="1">
      <c r="A21" s="180"/>
      <c r="B21" s="122" t="s">
        <v>163</v>
      </c>
      <c r="C21" s="123">
        <v>20</v>
      </c>
      <c r="D21" s="177"/>
      <c r="E21" s="177"/>
      <c r="G21" s="180"/>
      <c r="H21" s="122" t="s">
        <v>607</v>
      </c>
      <c r="I21" s="123">
        <v>55</v>
      </c>
      <c r="J21" s="177"/>
      <c r="K21" s="177"/>
      <c r="M21" s="174"/>
      <c r="N21" s="116"/>
      <c r="O21" s="88"/>
      <c r="P21" s="178"/>
    </row>
    <row r="22" spans="1:16" ht="12.75" customHeight="1">
      <c r="A22" s="181"/>
      <c r="B22" s="122" t="s">
        <v>48</v>
      </c>
      <c r="C22" s="123" t="s">
        <v>48</v>
      </c>
      <c r="D22" s="177"/>
      <c r="E22" s="177"/>
      <c r="G22" s="181"/>
      <c r="H22" s="122" t="s">
        <v>48</v>
      </c>
      <c r="I22" s="123" t="s">
        <v>48</v>
      </c>
      <c r="J22" s="177"/>
      <c r="K22" s="177"/>
      <c r="M22" s="175"/>
      <c r="N22" s="116"/>
      <c r="O22" s="88"/>
      <c r="P22" s="178"/>
    </row>
    <row r="23" spans="1:16" ht="12.75" customHeight="1">
      <c r="A23" s="170" t="s">
        <v>694</v>
      </c>
      <c r="B23" s="7" t="s">
        <v>88</v>
      </c>
      <c r="C23" s="124">
        <v>28</v>
      </c>
      <c r="D23" s="168">
        <v>6</v>
      </c>
      <c r="E23" s="168">
        <v>11</v>
      </c>
      <c r="G23" s="170" t="s">
        <v>746</v>
      </c>
      <c r="H23" s="7" t="s">
        <v>109</v>
      </c>
      <c r="I23" s="124">
        <v>35</v>
      </c>
      <c r="J23" s="168">
        <v>6</v>
      </c>
      <c r="K23" s="168">
        <v>11</v>
      </c>
      <c r="M23" s="165" t="str">
        <f>Classement!B9</f>
        <v>Ecole St-Lô  MAINCENT Sylvie</v>
      </c>
      <c r="N23" s="125"/>
      <c r="O23" s="126"/>
      <c r="P23" s="182">
        <v>6</v>
      </c>
    </row>
    <row r="24" spans="1:16" ht="12.75" customHeight="1">
      <c r="A24" s="183"/>
      <c r="B24" s="7" t="s">
        <v>108</v>
      </c>
      <c r="C24" s="124">
        <v>25</v>
      </c>
      <c r="D24" s="168"/>
      <c r="E24" s="168"/>
      <c r="G24" s="183"/>
      <c r="H24" s="7" t="s">
        <v>110</v>
      </c>
      <c r="I24" s="124">
        <v>55</v>
      </c>
      <c r="J24" s="168"/>
      <c r="K24" s="168"/>
      <c r="M24" s="166"/>
      <c r="N24" s="125"/>
      <c r="O24" s="126"/>
      <c r="P24" s="182"/>
    </row>
    <row r="25" spans="1:16" ht="12.75" customHeight="1">
      <c r="A25" s="183"/>
      <c r="B25" s="7" t="s">
        <v>236</v>
      </c>
      <c r="C25" s="124">
        <v>40</v>
      </c>
      <c r="D25" s="168"/>
      <c r="E25" s="168"/>
      <c r="G25" s="183"/>
      <c r="H25" s="7" t="s">
        <v>267</v>
      </c>
      <c r="I25" s="124">
        <v>41</v>
      </c>
      <c r="J25" s="168"/>
      <c r="K25" s="168"/>
      <c r="M25" s="166"/>
      <c r="N25" s="125"/>
      <c r="O25" s="126"/>
      <c r="P25" s="182"/>
    </row>
    <row r="26" spans="1:16" ht="12.75" customHeight="1">
      <c r="A26" s="184"/>
      <c r="B26" s="7" t="s">
        <v>234</v>
      </c>
      <c r="C26" s="124">
        <v>21</v>
      </c>
      <c r="D26" s="168"/>
      <c r="E26" s="168"/>
      <c r="G26" s="184"/>
      <c r="H26" s="7" t="s">
        <v>48</v>
      </c>
      <c r="I26" s="124" t="s">
        <v>48</v>
      </c>
      <c r="J26" s="168"/>
      <c r="K26" s="168"/>
      <c r="M26" s="167"/>
      <c r="N26" s="125"/>
      <c r="O26" s="126"/>
      <c r="P26" s="182"/>
    </row>
    <row r="27" spans="1:16" ht="12.75" customHeight="1">
      <c r="A27" s="179" t="s">
        <v>739</v>
      </c>
      <c r="B27" s="122" t="s">
        <v>246</v>
      </c>
      <c r="C27" s="123">
        <v>27</v>
      </c>
      <c r="D27" s="185">
        <v>7</v>
      </c>
      <c r="E27" s="185">
        <v>12</v>
      </c>
      <c r="G27" s="179" t="s">
        <v>719</v>
      </c>
      <c r="H27" s="122" t="s">
        <v>205</v>
      </c>
      <c r="I27" s="123">
        <v>25</v>
      </c>
      <c r="J27" s="185">
        <v>7</v>
      </c>
      <c r="K27" s="185">
        <v>12</v>
      </c>
      <c r="M27" s="173" t="str">
        <f>Classement!B6</f>
        <v>Flers BI  SORET Mathéo</v>
      </c>
      <c r="N27" s="116"/>
      <c r="O27" s="88"/>
      <c r="P27" s="178">
        <v>7</v>
      </c>
    </row>
    <row r="28" spans="1:16" ht="12.75" customHeight="1">
      <c r="A28" s="180"/>
      <c r="B28" s="122" t="s">
        <v>79</v>
      </c>
      <c r="C28" s="123">
        <v>46</v>
      </c>
      <c r="D28" s="185"/>
      <c r="E28" s="185"/>
      <c r="G28" s="180"/>
      <c r="H28" s="122" t="s">
        <v>278</v>
      </c>
      <c r="I28" s="123">
        <v>58</v>
      </c>
      <c r="J28" s="185"/>
      <c r="K28" s="185"/>
      <c r="M28" s="174"/>
      <c r="N28" s="116"/>
      <c r="O28" s="88"/>
      <c r="P28" s="178"/>
    </row>
    <row r="29" spans="1:16" ht="12.75" customHeight="1">
      <c r="A29" s="180"/>
      <c r="B29" s="122" t="s">
        <v>60</v>
      </c>
      <c r="C29" s="123">
        <v>27</v>
      </c>
      <c r="D29" s="185"/>
      <c r="E29" s="185"/>
      <c r="G29" s="180"/>
      <c r="H29" s="122" t="s">
        <v>204</v>
      </c>
      <c r="I29" s="123">
        <v>32</v>
      </c>
      <c r="J29" s="185"/>
      <c r="K29" s="185"/>
      <c r="M29" s="174"/>
      <c r="N29" s="116"/>
      <c r="O29" s="88"/>
      <c r="P29" s="178"/>
    </row>
    <row r="30" spans="1:16" ht="12.75" customHeight="1">
      <c r="A30" s="181"/>
      <c r="B30" s="122"/>
      <c r="C30" s="123"/>
      <c r="D30" s="185"/>
      <c r="E30" s="185"/>
      <c r="G30" s="181"/>
      <c r="H30" s="122" t="s">
        <v>48</v>
      </c>
      <c r="I30" s="123" t="s">
        <v>48</v>
      </c>
      <c r="J30" s="185"/>
      <c r="K30" s="185"/>
      <c r="M30" s="175"/>
      <c r="N30" s="116"/>
      <c r="O30" s="88"/>
      <c r="P30" s="178"/>
    </row>
    <row r="31" spans="1:16" ht="12.75" customHeight="1">
      <c r="A31" s="170" t="s">
        <v>688</v>
      </c>
      <c r="B31" s="7" t="s">
        <v>203</v>
      </c>
      <c r="C31" s="124">
        <v>28</v>
      </c>
      <c r="D31" s="168">
        <v>8</v>
      </c>
      <c r="E31" s="168">
        <v>1</v>
      </c>
      <c r="G31" s="170" t="s">
        <v>722</v>
      </c>
      <c r="H31" s="7" t="s">
        <v>419</v>
      </c>
      <c r="I31" s="124">
        <v>46</v>
      </c>
      <c r="J31" s="168">
        <v>8</v>
      </c>
      <c r="K31" s="168">
        <v>1</v>
      </c>
      <c r="M31" s="165" t="str">
        <f>Classement!B7</f>
        <v>Bad Boys / BCC  CLAVIER Françoise</v>
      </c>
      <c r="N31" s="125"/>
      <c r="O31" s="126"/>
      <c r="P31" s="182">
        <v>8</v>
      </c>
    </row>
    <row r="32" spans="1:16" ht="12.75" customHeight="1">
      <c r="A32" s="183"/>
      <c r="B32" s="7" t="s">
        <v>294</v>
      </c>
      <c r="C32" s="124">
        <v>42</v>
      </c>
      <c r="D32" s="168"/>
      <c r="E32" s="168"/>
      <c r="G32" s="183"/>
      <c r="H32" s="7" t="s">
        <v>103</v>
      </c>
      <c r="I32" s="124">
        <v>51</v>
      </c>
      <c r="J32" s="168"/>
      <c r="K32" s="168"/>
      <c r="M32" s="166"/>
      <c r="N32" s="125"/>
      <c r="O32" s="126"/>
      <c r="P32" s="182"/>
    </row>
    <row r="33" spans="1:16" ht="12.75" customHeight="1">
      <c r="A33" s="183"/>
      <c r="B33" s="7" t="s">
        <v>16</v>
      </c>
      <c r="C33" s="124">
        <v>21</v>
      </c>
      <c r="D33" s="168"/>
      <c r="E33" s="168"/>
      <c r="G33" s="183"/>
      <c r="H33" s="7" t="s">
        <v>19</v>
      </c>
      <c r="I33" s="124">
        <v>44</v>
      </c>
      <c r="J33" s="168"/>
      <c r="K33" s="168"/>
      <c r="M33" s="166"/>
      <c r="N33" s="125"/>
      <c r="O33" s="126"/>
      <c r="P33" s="182"/>
    </row>
    <row r="34" spans="1:16" ht="12.75" customHeight="1">
      <c r="A34" s="184"/>
      <c r="B34" s="7" t="s">
        <v>114</v>
      </c>
      <c r="C34" s="124">
        <v>28</v>
      </c>
      <c r="D34" s="168"/>
      <c r="E34" s="168"/>
      <c r="G34" s="184"/>
      <c r="H34" s="7" t="s">
        <v>48</v>
      </c>
      <c r="I34" s="124" t="s">
        <v>48</v>
      </c>
      <c r="J34" s="168"/>
      <c r="K34" s="168"/>
      <c r="M34" s="167"/>
      <c r="N34" s="125"/>
      <c r="O34" s="126"/>
      <c r="P34" s="182"/>
    </row>
    <row r="35" spans="1:16" ht="12.75" customHeight="1">
      <c r="A35" s="179" t="s">
        <v>706</v>
      </c>
      <c r="B35" s="122" t="s">
        <v>181</v>
      </c>
      <c r="C35" s="123">
        <v>23</v>
      </c>
      <c r="D35" s="185">
        <v>9</v>
      </c>
      <c r="E35" s="185">
        <v>2</v>
      </c>
      <c r="G35" s="179" t="s">
        <v>733</v>
      </c>
      <c r="H35" s="122" t="s">
        <v>134</v>
      </c>
      <c r="I35" s="123">
        <v>49</v>
      </c>
      <c r="J35" s="185">
        <v>9</v>
      </c>
      <c r="K35" s="185">
        <v>3</v>
      </c>
      <c r="M35" s="173" t="str">
        <f>Classement!B10</f>
        <v>Eagles 3  CARU-COUBRUN Anne</v>
      </c>
      <c r="N35" s="116"/>
      <c r="O35" s="88"/>
      <c r="P35" s="178">
        <v>9</v>
      </c>
    </row>
    <row r="36" spans="1:16" ht="12.75" customHeight="1">
      <c r="A36" s="180"/>
      <c r="B36" s="122" t="s">
        <v>291</v>
      </c>
      <c r="C36" s="123">
        <v>23</v>
      </c>
      <c r="D36" s="185"/>
      <c r="E36" s="185"/>
      <c r="G36" s="180"/>
      <c r="H36" s="122" t="s">
        <v>135</v>
      </c>
      <c r="I36" s="123">
        <v>48</v>
      </c>
      <c r="J36" s="185"/>
      <c r="K36" s="185"/>
      <c r="M36" s="174"/>
      <c r="N36" s="116"/>
      <c r="O36" s="88"/>
      <c r="P36" s="178"/>
    </row>
    <row r="37" spans="1:16" ht="12.75" customHeight="1">
      <c r="A37" s="180"/>
      <c r="B37" s="122" t="s">
        <v>235</v>
      </c>
      <c r="C37" s="123">
        <v>42</v>
      </c>
      <c r="D37" s="185"/>
      <c r="E37" s="185"/>
      <c r="G37" s="180"/>
      <c r="H37" s="122" t="s">
        <v>154</v>
      </c>
      <c r="I37" s="123">
        <v>38</v>
      </c>
      <c r="J37" s="185"/>
      <c r="K37" s="185"/>
      <c r="M37" s="174"/>
      <c r="N37" s="116"/>
      <c r="O37" s="88"/>
      <c r="P37" s="178"/>
    </row>
    <row r="38" spans="1:16" ht="12.75" customHeight="1">
      <c r="A38" s="181"/>
      <c r="B38" s="122" t="s">
        <v>292</v>
      </c>
      <c r="C38" s="123">
        <v>46</v>
      </c>
      <c r="D38" s="185"/>
      <c r="E38" s="185"/>
      <c r="G38" s="181"/>
      <c r="H38" s="122" t="s">
        <v>48</v>
      </c>
      <c r="I38" s="123" t="s">
        <v>48</v>
      </c>
      <c r="J38" s="185"/>
      <c r="K38" s="185"/>
      <c r="M38" s="175"/>
      <c r="N38" s="116"/>
      <c r="O38" s="88"/>
      <c r="P38" s="178"/>
    </row>
    <row r="39" spans="1:16" ht="12.75" customHeight="1">
      <c r="A39" s="170" t="s">
        <v>698</v>
      </c>
      <c r="B39" s="7" t="s">
        <v>249</v>
      </c>
      <c r="C39" s="124">
        <v>37</v>
      </c>
      <c r="D39" s="168">
        <v>10</v>
      </c>
      <c r="E39" s="168">
        <v>3</v>
      </c>
      <c r="G39" s="170" t="s">
        <v>727</v>
      </c>
      <c r="H39" s="7" t="s">
        <v>23</v>
      </c>
      <c r="I39" s="124">
        <v>58</v>
      </c>
      <c r="J39" s="168">
        <v>10</v>
      </c>
      <c r="K39" s="168">
        <v>4</v>
      </c>
      <c r="M39" s="165" t="str">
        <f>Classement!B11</f>
        <v>Eagles 2  COOPER Jeffrey-Robert</v>
      </c>
      <c r="N39" s="125"/>
      <c r="O39" s="126"/>
      <c r="P39" s="186">
        <v>10</v>
      </c>
    </row>
    <row r="40" spans="1:16" ht="12.75" customHeight="1">
      <c r="A40" s="183"/>
      <c r="B40" s="7" t="s">
        <v>316</v>
      </c>
      <c r="C40" s="124">
        <v>64</v>
      </c>
      <c r="D40" s="168"/>
      <c r="E40" s="168"/>
      <c r="G40" s="183"/>
      <c r="H40" s="128" t="s">
        <v>620</v>
      </c>
      <c r="I40" s="124">
        <v>63</v>
      </c>
      <c r="J40" s="168"/>
      <c r="K40" s="168"/>
      <c r="M40" s="166"/>
      <c r="N40" s="125"/>
      <c r="O40" s="126"/>
      <c r="P40" s="186"/>
    </row>
    <row r="41" spans="1:16" ht="12.75" customHeight="1">
      <c r="A41" s="183"/>
      <c r="B41" s="7" t="s">
        <v>116</v>
      </c>
      <c r="C41" s="124">
        <v>21</v>
      </c>
      <c r="D41" s="168"/>
      <c r="E41" s="168"/>
      <c r="G41" s="183"/>
      <c r="H41" s="7" t="s">
        <v>269</v>
      </c>
      <c r="I41" s="124">
        <v>55</v>
      </c>
      <c r="J41" s="168"/>
      <c r="K41" s="168"/>
      <c r="M41" s="166"/>
      <c r="N41" s="125"/>
      <c r="O41" s="126"/>
      <c r="P41" s="186"/>
    </row>
    <row r="42" spans="1:16" ht="12.75" customHeight="1">
      <c r="A42" s="184"/>
      <c r="B42" s="7" t="s">
        <v>48</v>
      </c>
      <c r="C42" s="124" t="s">
        <v>48</v>
      </c>
      <c r="D42" s="168"/>
      <c r="E42" s="168"/>
      <c r="G42" s="184"/>
      <c r="H42" s="7" t="s">
        <v>587</v>
      </c>
      <c r="I42" s="124">
        <v>66</v>
      </c>
      <c r="J42" s="168"/>
      <c r="K42" s="168"/>
      <c r="M42" s="167"/>
      <c r="N42" s="125"/>
      <c r="O42" s="126"/>
      <c r="P42" s="186"/>
    </row>
    <row r="43" spans="1:16" ht="12.75" customHeight="1">
      <c r="A43" s="179" t="s">
        <v>704</v>
      </c>
      <c r="B43" s="122" t="s">
        <v>57</v>
      </c>
      <c r="C43" s="123">
        <v>31</v>
      </c>
      <c r="D43" s="185">
        <v>11</v>
      </c>
      <c r="E43" s="185">
        <v>4</v>
      </c>
      <c r="G43" s="179" t="s">
        <v>715</v>
      </c>
      <c r="H43" s="122" t="s">
        <v>160</v>
      </c>
      <c r="I43" s="123">
        <v>19</v>
      </c>
      <c r="J43" s="185">
        <v>11</v>
      </c>
      <c r="K43" s="185">
        <v>4</v>
      </c>
      <c r="M43" s="173" t="str">
        <f>Classement!B14</f>
        <v>Dragon 3  LE BREUT Thierry</v>
      </c>
      <c r="N43" s="116"/>
      <c r="O43" s="88"/>
      <c r="P43" s="178">
        <v>11</v>
      </c>
    </row>
    <row r="44" spans="1:16" ht="12.75" customHeight="1">
      <c r="A44" s="180"/>
      <c r="B44" s="122" t="s">
        <v>144</v>
      </c>
      <c r="C44" s="123">
        <v>30</v>
      </c>
      <c r="D44" s="185"/>
      <c r="E44" s="185"/>
      <c r="G44" s="180"/>
      <c r="H44" s="122" t="s">
        <v>159</v>
      </c>
      <c r="I44" s="123">
        <v>48</v>
      </c>
      <c r="J44" s="185"/>
      <c r="K44" s="185"/>
      <c r="M44" s="174"/>
      <c r="N44" s="116"/>
      <c r="O44" s="88"/>
      <c r="P44" s="178"/>
    </row>
    <row r="45" spans="1:16" ht="12.75" customHeight="1">
      <c r="A45" s="180"/>
      <c r="B45" s="122" t="s">
        <v>138</v>
      </c>
      <c r="C45" s="123">
        <v>49</v>
      </c>
      <c r="D45" s="185"/>
      <c r="E45" s="185"/>
      <c r="G45" s="180"/>
      <c r="H45" s="122" t="s">
        <v>229</v>
      </c>
      <c r="I45" s="123">
        <v>32</v>
      </c>
      <c r="J45" s="185"/>
      <c r="K45" s="185"/>
      <c r="M45" s="174"/>
      <c r="N45" s="116"/>
      <c r="O45" s="88"/>
      <c r="P45" s="178"/>
    </row>
    <row r="46" spans="1:16" ht="12.75" customHeight="1">
      <c r="A46" s="181"/>
      <c r="B46" s="122" t="s">
        <v>48</v>
      </c>
      <c r="C46" s="123" t="s">
        <v>48</v>
      </c>
      <c r="D46" s="185"/>
      <c r="E46" s="185"/>
      <c r="G46" s="181"/>
      <c r="H46" s="122" t="s">
        <v>48</v>
      </c>
      <c r="I46" s="123" t="s">
        <v>48</v>
      </c>
      <c r="J46" s="185"/>
      <c r="K46" s="185"/>
      <c r="M46" s="175"/>
      <c r="N46" s="116"/>
      <c r="O46" s="88"/>
      <c r="P46" s="178"/>
    </row>
    <row r="47" spans="1:16" ht="12.75" customHeight="1">
      <c r="A47" s="170" t="s">
        <v>700</v>
      </c>
      <c r="B47" s="7" t="s">
        <v>248</v>
      </c>
      <c r="C47" s="124">
        <v>49</v>
      </c>
      <c r="D47" s="168">
        <v>12</v>
      </c>
      <c r="E47" s="168">
        <v>5</v>
      </c>
      <c r="G47" s="170" t="s">
        <v>726</v>
      </c>
      <c r="H47" s="7" t="s">
        <v>630</v>
      </c>
      <c r="I47" s="124">
        <v>29</v>
      </c>
      <c r="J47" s="168">
        <v>12</v>
      </c>
      <c r="K47" s="168">
        <v>5</v>
      </c>
      <c r="M47" s="165" t="str">
        <f>Classement!B15</f>
        <v>PLA 2  DUFOUR Didier</v>
      </c>
      <c r="N47" s="125"/>
      <c r="O47" s="126"/>
      <c r="P47" s="186">
        <v>12</v>
      </c>
    </row>
    <row r="48" spans="1:16" ht="12.75" customHeight="1">
      <c r="A48" s="183"/>
      <c r="B48" s="7" t="s">
        <v>296</v>
      </c>
      <c r="C48" s="124">
        <v>36</v>
      </c>
      <c r="D48" s="168"/>
      <c r="E48" s="168"/>
      <c r="G48" s="183"/>
      <c r="H48" s="7" t="s">
        <v>145</v>
      </c>
      <c r="I48" s="124">
        <v>37</v>
      </c>
      <c r="J48" s="168"/>
      <c r="K48" s="168"/>
      <c r="M48" s="166"/>
      <c r="N48" s="125"/>
      <c r="O48" s="126"/>
      <c r="P48" s="186"/>
    </row>
    <row r="49" spans="1:16" ht="12.75" customHeight="1">
      <c r="A49" s="183"/>
      <c r="B49" s="7" t="s">
        <v>83</v>
      </c>
      <c r="C49" s="124">
        <v>34</v>
      </c>
      <c r="D49" s="168"/>
      <c r="E49" s="168"/>
      <c r="G49" s="183"/>
      <c r="H49" s="127" t="s">
        <v>549</v>
      </c>
      <c r="I49" s="124">
        <v>35</v>
      </c>
      <c r="J49" s="168"/>
      <c r="K49" s="168"/>
      <c r="M49" s="166"/>
      <c r="N49" s="125"/>
      <c r="O49" s="126"/>
      <c r="P49" s="186"/>
    </row>
    <row r="50" spans="1:16" ht="12.75" customHeight="1">
      <c r="A50" s="184"/>
      <c r="B50" s="7" t="s">
        <v>48</v>
      </c>
      <c r="C50" s="124" t="s">
        <v>48</v>
      </c>
      <c r="D50" s="168"/>
      <c r="E50" s="168"/>
      <c r="G50" s="184"/>
      <c r="H50" s="7" t="s">
        <v>328</v>
      </c>
      <c r="I50" s="124">
        <v>50</v>
      </c>
      <c r="J50" s="168"/>
      <c r="K50" s="168"/>
      <c r="M50" s="167"/>
      <c r="N50" s="125"/>
      <c r="O50" s="126"/>
      <c r="P50" s="186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99">
    <mergeCell ref="M31:M34"/>
    <mergeCell ref="J27:J30"/>
    <mergeCell ref="G11:G14"/>
    <mergeCell ref="P11:P14"/>
    <mergeCell ref="P15:P18"/>
    <mergeCell ref="P19:P22"/>
    <mergeCell ref="M15:M18"/>
    <mergeCell ref="D27:D30"/>
    <mergeCell ref="E27:E30"/>
    <mergeCell ref="P23:P26"/>
    <mergeCell ref="J7:J10"/>
    <mergeCell ref="K7:K10"/>
    <mergeCell ref="J15:J18"/>
    <mergeCell ref="M19:M22"/>
    <mergeCell ref="P7:P10"/>
    <mergeCell ref="M23:M26"/>
    <mergeCell ref="J11:J14"/>
    <mergeCell ref="M7:M10"/>
    <mergeCell ref="M11:M14"/>
    <mergeCell ref="G7:G10"/>
    <mergeCell ref="G15:G18"/>
    <mergeCell ref="K15:K18"/>
    <mergeCell ref="J47:J50"/>
    <mergeCell ref="K11:K14"/>
    <mergeCell ref="K19:K22"/>
    <mergeCell ref="K43:K46"/>
    <mergeCell ref="J23:J26"/>
    <mergeCell ref="K23:K26"/>
    <mergeCell ref="J35:J38"/>
    <mergeCell ref="G19:G22"/>
    <mergeCell ref="J39:J42"/>
    <mergeCell ref="J31:J34"/>
    <mergeCell ref="K39:K42"/>
    <mergeCell ref="K47:K50"/>
    <mergeCell ref="J19:J22"/>
    <mergeCell ref="J43:J46"/>
    <mergeCell ref="G31:G34"/>
    <mergeCell ref="A47:A50"/>
    <mergeCell ref="G43:G46"/>
    <mergeCell ref="E43:E46"/>
    <mergeCell ref="E47:E50"/>
    <mergeCell ref="G23:G26"/>
    <mergeCell ref="G39:G42"/>
    <mergeCell ref="M39:M42"/>
    <mergeCell ref="M27:M30"/>
    <mergeCell ref="A19:A22"/>
    <mergeCell ref="A35:A38"/>
    <mergeCell ref="D43:D46"/>
    <mergeCell ref="D47:D50"/>
    <mergeCell ref="A43:A46"/>
    <mergeCell ref="D39:D42"/>
    <mergeCell ref="G47:G50"/>
    <mergeCell ref="G27:G30"/>
    <mergeCell ref="E39:E42"/>
    <mergeCell ref="D35:D38"/>
    <mergeCell ref="P47:P50"/>
    <mergeCell ref="M43:M46"/>
    <mergeCell ref="P39:P42"/>
    <mergeCell ref="A23:A26"/>
    <mergeCell ref="K35:K38"/>
    <mergeCell ref="P43:P46"/>
    <mergeCell ref="P35:P38"/>
    <mergeCell ref="M35:M38"/>
    <mergeCell ref="D19:D22"/>
    <mergeCell ref="E19:E22"/>
    <mergeCell ref="P27:P30"/>
    <mergeCell ref="P31:P34"/>
    <mergeCell ref="A39:A42"/>
    <mergeCell ref="E35:E38"/>
    <mergeCell ref="A31:A34"/>
    <mergeCell ref="G35:G38"/>
    <mergeCell ref="K27:K30"/>
    <mergeCell ref="K31:K34"/>
    <mergeCell ref="D11:D14"/>
    <mergeCell ref="E11:E14"/>
    <mergeCell ref="A11:A14"/>
    <mergeCell ref="D31:D34"/>
    <mergeCell ref="E31:E34"/>
    <mergeCell ref="A15:A18"/>
    <mergeCell ref="D15:D18"/>
    <mergeCell ref="E15:E18"/>
    <mergeCell ref="A27:A30"/>
    <mergeCell ref="D23:D26"/>
    <mergeCell ref="K3:K6"/>
    <mergeCell ref="P3:P6"/>
    <mergeCell ref="G1:K1"/>
    <mergeCell ref="G3:G6"/>
    <mergeCell ref="D3:D6"/>
    <mergeCell ref="E3:E6"/>
    <mergeCell ref="M47:M50"/>
    <mergeCell ref="E23:E26"/>
    <mergeCell ref="A1:E1"/>
    <mergeCell ref="A7:A10"/>
    <mergeCell ref="D7:D10"/>
    <mergeCell ref="E7:E10"/>
    <mergeCell ref="M3:M6"/>
    <mergeCell ref="M1:P1"/>
    <mergeCell ref="A3:A6"/>
    <mergeCell ref="J3:J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2:M36"/>
  <sheetViews>
    <sheetView zoomScalePageLayoutView="0" workbookViewId="0" topLeftCell="A1">
      <selection activeCell="A10" sqref="A10:C14"/>
    </sheetView>
  </sheetViews>
  <sheetFormatPr defaultColWidth="11.421875" defaultRowHeight="12.75"/>
  <cols>
    <col min="1" max="1" width="13.7109375" style="11" customWidth="1"/>
    <col min="2" max="2" width="37.8515625" style="11" customWidth="1"/>
    <col min="3" max="3" width="11.57421875" style="11" customWidth="1"/>
    <col min="4" max="4" width="3.00390625" style="11" customWidth="1"/>
    <col min="5" max="7" width="10.7109375" style="11" customWidth="1"/>
    <col min="8" max="8" width="12.7109375" style="11" customWidth="1"/>
    <col min="9" max="9" width="3.57421875" style="11" customWidth="1"/>
    <col min="10" max="12" width="10.7109375" style="11" customWidth="1"/>
    <col min="13" max="13" width="12.7109375" style="11" customWidth="1"/>
    <col min="14" max="16384" width="11.421875" style="11" customWidth="1"/>
  </cols>
  <sheetData>
    <row r="1" ht="1.5" customHeight="1" thickBot="1"/>
    <row r="2" spans="1:13" ht="21.75" customHeight="1">
      <c r="A2" s="71"/>
      <c r="E2" s="30"/>
      <c r="F2" s="31"/>
      <c r="G2" s="32"/>
      <c r="H2" s="32"/>
      <c r="I2" s="32"/>
      <c r="J2" s="73" t="str">
        <f>Saisie!A1</f>
        <v>Challenge Fédéral</v>
      </c>
      <c r="K2" s="51"/>
      <c r="L2" s="52"/>
      <c r="M2" s="53"/>
    </row>
    <row r="3" spans="1:13" s="13" customFormat="1" ht="45" customHeight="1">
      <c r="A3" s="72" t="s">
        <v>930</v>
      </c>
      <c r="J3" s="74" t="str">
        <f>Saisie!A2</f>
        <v>Phase District</v>
      </c>
      <c r="K3" s="54"/>
      <c r="L3" s="55"/>
      <c r="M3" s="56"/>
    </row>
    <row r="4" spans="1:13" ht="45.75" customHeight="1" thickBot="1">
      <c r="A4" s="12" t="s">
        <v>176</v>
      </c>
      <c r="B4" s="63" t="s">
        <v>688</v>
      </c>
      <c r="C4" s="81"/>
      <c r="D4" s="14"/>
      <c r="E4" s="14"/>
      <c r="F4" s="15"/>
      <c r="J4" s="75" t="str">
        <f>Saisie!A3</f>
        <v>VIRE, le 22 avril 2018</v>
      </c>
      <c r="K4" s="57"/>
      <c r="L4" s="58"/>
      <c r="M4" s="59"/>
    </row>
    <row r="5" s="16" customFormat="1" ht="13.5" customHeight="1"/>
    <row r="6" spans="5:7" s="16" customFormat="1" ht="45.75" customHeight="1">
      <c r="E6" s="33"/>
      <c r="F6" s="34"/>
      <c r="G6" s="35"/>
    </row>
    <row r="7" spans="5:13" s="16" customFormat="1" ht="28.5" customHeight="1" thickBot="1">
      <c r="E7" s="189"/>
      <c r="F7" s="190"/>
      <c r="G7" s="190"/>
      <c r="H7" s="190"/>
      <c r="I7" s="190"/>
      <c r="J7" s="190"/>
      <c r="K7" s="190"/>
      <c r="L7" s="190"/>
      <c r="M7" s="190"/>
    </row>
    <row r="8" spans="5:13" s="23" customFormat="1" ht="46.5" customHeight="1" thickBot="1">
      <c r="E8" s="18" t="s">
        <v>168</v>
      </c>
      <c r="F8" s="19"/>
      <c r="G8" s="20" t="s">
        <v>169</v>
      </c>
      <c r="H8" s="21"/>
      <c r="I8" s="22"/>
      <c r="J8" s="18" t="s">
        <v>170</v>
      </c>
      <c r="K8" s="19"/>
      <c r="L8" s="20" t="s">
        <v>169</v>
      </c>
      <c r="M8" s="21"/>
    </row>
    <row r="9" spans="1:13" s="26" customFormat="1" ht="12.75">
      <c r="A9" s="24" t="s">
        <v>209</v>
      </c>
      <c r="B9" s="24" t="s">
        <v>177</v>
      </c>
      <c r="C9" s="24" t="s">
        <v>211</v>
      </c>
      <c r="D9" s="39"/>
      <c r="E9" s="37" t="s">
        <v>171</v>
      </c>
      <c r="F9" s="24" t="s">
        <v>172</v>
      </c>
      <c r="G9" s="24" t="s">
        <v>173</v>
      </c>
      <c r="H9" s="49" t="s">
        <v>174</v>
      </c>
      <c r="I9" s="25"/>
      <c r="J9" s="50" t="s">
        <v>171</v>
      </c>
      <c r="K9" s="50" t="s">
        <v>172</v>
      </c>
      <c r="L9" s="50" t="s">
        <v>173</v>
      </c>
      <c r="M9" s="49" t="s">
        <v>174</v>
      </c>
    </row>
    <row r="10" spans="1:13" s="17" customFormat="1" ht="45" customHeight="1">
      <c r="A10" s="60" t="s">
        <v>741</v>
      </c>
      <c r="B10" s="83" t="s">
        <v>294</v>
      </c>
      <c r="C10" s="61">
        <v>42</v>
      </c>
      <c r="D10" s="40"/>
      <c r="E10" s="38"/>
      <c r="F10" s="27"/>
      <c r="G10" s="47"/>
      <c r="H10" s="45"/>
      <c r="I10" s="28"/>
      <c r="J10" s="46"/>
      <c r="K10" s="46"/>
      <c r="L10" s="46"/>
      <c r="M10" s="45">
        <f>IF(ISBLANK(J10),"",SUM(J10:L10))</f>
      </c>
    </row>
    <row r="11" spans="1:13" s="17" customFormat="1" ht="45" customHeight="1">
      <c r="A11" s="60" t="s">
        <v>887</v>
      </c>
      <c r="B11" s="83" t="s">
        <v>182</v>
      </c>
      <c r="C11" s="61">
        <v>35</v>
      </c>
      <c r="D11" s="40"/>
      <c r="E11" s="42"/>
      <c r="F11" s="43"/>
      <c r="G11" s="48"/>
      <c r="H11" s="45"/>
      <c r="I11" s="28"/>
      <c r="J11" s="46"/>
      <c r="K11" s="46"/>
      <c r="L11" s="46"/>
      <c r="M11" s="45"/>
    </row>
    <row r="12" spans="1:13" s="17" customFormat="1" ht="45" customHeight="1">
      <c r="A12" s="60" t="s">
        <v>888</v>
      </c>
      <c r="B12" s="83" t="s">
        <v>244</v>
      </c>
      <c r="C12" s="61">
        <v>29</v>
      </c>
      <c r="D12" s="40"/>
      <c r="E12" s="42"/>
      <c r="F12" s="43"/>
      <c r="G12" s="48"/>
      <c r="H12" s="45"/>
      <c r="I12" s="28"/>
      <c r="J12" s="46"/>
      <c r="K12" s="46"/>
      <c r="L12" s="46"/>
      <c r="M12" s="45"/>
    </row>
    <row r="13" spans="1:13" s="17" customFormat="1" ht="45" customHeight="1">
      <c r="A13" s="60"/>
      <c r="B13" s="83" t="s">
        <v>48</v>
      </c>
      <c r="C13" s="61" t="s">
        <v>48</v>
      </c>
      <c r="D13" s="40"/>
      <c r="E13" s="42"/>
      <c r="F13" s="43"/>
      <c r="G13" s="48"/>
      <c r="H13" s="45"/>
      <c r="I13" s="28"/>
      <c r="J13" s="46"/>
      <c r="K13" s="46"/>
      <c r="L13" s="46"/>
      <c r="M13" s="45"/>
    </row>
    <row r="14" spans="1:13" s="17" customFormat="1" ht="45" customHeight="1">
      <c r="A14" s="60"/>
      <c r="B14" s="61" t="s">
        <v>48</v>
      </c>
      <c r="C14" s="61" t="s">
        <v>48</v>
      </c>
      <c r="D14" s="40"/>
      <c r="E14" s="42"/>
      <c r="F14" s="43"/>
      <c r="G14" s="48"/>
      <c r="H14" s="45">
        <f>IF(ISBLANK(E14),"",SUM(E14:G14))</f>
      </c>
      <c r="I14" s="28"/>
      <c r="J14" s="46"/>
      <c r="K14" s="46"/>
      <c r="L14" s="46"/>
      <c r="M14" s="45">
        <f>IF(ISBLANK(J14),"",SUM(J14:L14))</f>
      </c>
    </row>
    <row r="15" spans="1:13" s="17" customFormat="1" ht="45" customHeight="1">
      <c r="A15" s="36"/>
      <c r="B15" s="36"/>
      <c r="C15" s="36"/>
      <c r="D15" s="68" t="s">
        <v>174</v>
      </c>
      <c r="E15" s="27"/>
      <c r="F15" s="27"/>
      <c r="G15" s="27"/>
      <c r="H15" s="45"/>
      <c r="I15" s="28"/>
      <c r="J15" s="46"/>
      <c r="K15" s="46"/>
      <c r="L15" s="46"/>
      <c r="M15" s="45"/>
    </row>
    <row r="16" spans="1:13" s="17" customFormat="1" ht="45" customHeight="1">
      <c r="A16" s="36"/>
      <c r="B16" s="36"/>
      <c r="C16" s="36"/>
      <c r="D16" s="68" t="s">
        <v>211</v>
      </c>
      <c r="E16" s="27"/>
      <c r="F16" s="27"/>
      <c r="G16" s="27"/>
      <c r="H16" s="78"/>
      <c r="I16" s="28"/>
      <c r="J16" s="79"/>
      <c r="K16" s="79"/>
      <c r="L16" s="80"/>
      <c r="M16" s="78"/>
    </row>
    <row r="17" spans="1:13" s="17" customFormat="1" ht="45" customHeight="1">
      <c r="A17" s="36"/>
      <c r="B17" s="36"/>
      <c r="C17" s="36"/>
      <c r="D17" s="68" t="s">
        <v>212</v>
      </c>
      <c r="E17" s="27"/>
      <c r="F17" s="27"/>
      <c r="G17" s="27"/>
      <c r="H17" s="45"/>
      <c r="I17" s="28"/>
      <c r="J17" s="46"/>
      <c r="K17" s="46"/>
      <c r="L17" s="46"/>
      <c r="M17" s="45"/>
    </row>
    <row r="18" spans="5:13" s="29" customFormat="1" ht="45" customHeight="1">
      <c r="E18" s="41" t="s">
        <v>175</v>
      </c>
      <c r="F18" s="44">
        <f>IF(ISBLANK(F10),"",E10+F10)</f>
      </c>
      <c r="G18" s="187">
        <f>IF(ISBLANK(G10),"",G10+#REF!)</f>
      </c>
      <c r="H18" s="188"/>
      <c r="I18" s="41" t="s">
        <v>175</v>
      </c>
      <c r="J18" s="44">
        <f>IF(ISBLANK(J10),"",J10+G18)</f>
      </c>
      <c r="K18" s="44">
        <f>IF(ISBLANK(K10),"",K10+J18)</f>
      </c>
      <c r="L18" s="187">
        <f>IF(ISBLANK(L10),"",L10+#REF!)</f>
      </c>
      <c r="M18" s="188" t="e">
        <f>IF(ISBLANK(M10),"",M10+L18)</f>
        <v>#VALUE!</v>
      </c>
    </row>
    <row r="19" ht="1.5" customHeight="1"/>
    <row r="20" spans="1:13" ht="21.75" customHeight="1">
      <c r="A20" s="71"/>
      <c r="E20" s="30"/>
      <c r="F20" s="31"/>
      <c r="G20" s="32"/>
      <c r="H20" s="32"/>
      <c r="I20" s="32"/>
      <c r="J20" s="105"/>
      <c r="K20" s="106"/>
      <c r="L20" s="107"/>
      <c r="M20" s="106"/>
    </row>
    <row r="21" spans="1:13" s="13" customFormat="1" ht="45" customHeight="1">
      <c r="A21" s="72" t="s">
        <v>208</v>
      </c>
      <c r="J21" s="108"/>
      <c r="K21" s="54"/>
      <c r="L21" s="55"/>
      <c r="M21" s="55"/>
    </row>
    <row r="22" spans="1:13" ht="45.75" customHeight="1">
      <c r="A22" s="12" t="s">
        <v>176</v>
      </c>
      <c r="B22" s="63" t="str">
        <f>IF(B4="","",B4)</f>
        <v>Dragon 1</v>
      </c>
      <c r="C22" s="81"/>
      <c r="D22" s="14"/>
      <c r="E22" s="14"/>
      <c r="F22" s="15"/>
      <c r="J22" s="105"/>
      <c r="K22" s="109"/>
      <c r="L22" s="107"/>
      <c r="M22" s="109"/>
    </row>
    <row r="23" s="16" customFormat="1" ht="13.5" customHeight="1"/>
    <row r="24" spans="5:7" s="16" customFormat="1" ht="45.75" customHeight="1">
      <c r="E24" s="33"/>
      <c r="F24" s="34"/>
      <c r="G24" s="35"/>
    </row>
    <row r="25" spans="5:13" s="16" customFormat="1" ht="28.5" customHeight="1" thickBot="1">
      <c r="E25" s="189"/>
      <c r="F25" s="190"/>
      <c r="G25" s="190"/>
      <c r="H25" s="190"/>
      <c r="I25" s="190"/>
      <c r="J25" s="190"/>
      <c r="K25" s="190"/>
      <c r="L25" s="190"/>
      <c r="M25" s="190"/>
    </row>
    <row r="26" spans="5:13" s="23" customFormat="1" ht="46.5" customHeight="1" thickBot="1">
      <c r="E26" s="18" t="s">
        <v>168</v>
      </c>
      <c r="F26" s="19"/>
      <c r="G26" s="20" t="s">
        <v>169</v>
      </c>
      <c r="H26" s="21"/>
      <c r="I26" s="22"/>
      <c r="J26" s="18" t="s">
        <v>170</v>
      </c>
      <c r="K26" s="19"/>
      <c r="L26" s="20" t="s">
        <v>169</v>
      </c>
      <c r="M26" s="21"/>
    </row>
    <row r="27" spans="1:13" s="26" customFormat="1" ht="12.75">
      <c r="A27" s="24" t="s">
        <v>209</v>
      </c>
      <c r="B27" s="24" t="s">
        <v>177</v>
      </c>
      <c r="C27" s="24"/>
      <c r="D27" s="39"/>
      <c r="E27" s="37" t="s">
        <v>171</v>
      </c>
      <c r="F27" s="24" t="s">
        <v>172</v>
      </c>
      <c r="G27" s="24" t="s">
        <v>173</v>
      </c>
      <c r="H27" s="49" t="s">
        <v>174</v>
      </c>
      <c r="I27" s="25"/>
      <c r="J27" s="50" t="s">
        <v>171</v>
      </c>
      <c r="K27" s="50" t="s">
        <v>172</v>
      </c>
      <c r="L27" s="50" t="s">
        <v>173</v>
      </c>
      <c r="M27" s="49" t="s">
        <v>174</v>
      </c>
    </row>
    <row r="28" spans="1:13" s="17" customFormat="1" ht="45" customHeight="1">
      <c r="A28" s="60" t="str">
        <f aca="true" t="shared" si="0" ref="A28:C32">IF(A10="","",A10)</f>
        <v>5 89759</v>
      </c>
      <c r="B28" s="82" t="str">
        <f t="shared" si="0"/>
        <v>CORDIER Laurette</v>
      </c>
      <c r="C28" s="110">
        <f t="shared" si="0"/>
        <v>42</v>
      </c>
      <c r="D28" s="40"/>
      <c r="E28" s="38"/>
      <c r="F28" s="27"/>
      <c r="G28" s="47"/>
      <c r="H28" s="45"/>
      <c r="I28" s="28"/>
      <c r="J28" s="46"/>
      <c r="K28" s="46"/>
      <c r="L28" s="46"/>
      <c r="M28" s="45">
        <f>IF(ISBLANK(J28),"",SUM(J28:L28))</f>
      </c>
    </row>
    <row r="29" spans="1:13" s="17" customFormat="1" ht="45" customHeight="1">
      <c r="A29" s="60" t="str">
        <f t="shared" si="0"/>
        <v>9 98909</v>
      </c>
      <c r="B29" s="82" t="str">
        <f aca="true" t="shared" si="1" ref="B29:C32">IF(B11="","",B11)</f>
        <v>KORECKI Ladislas</v>
      </c>
      <c r="C29" s="110">
        <f t="shared" si="1"/>
        <v>35</v>
      </c>
      <c r="D29" s="40"/>
      <c r="E29" s="42"/>
      <c r="F29" s="43"/>
      <c r="G29" s="48"/>
      <c r="H29" s="45"/>
      <c r="I29" s="28"/>
      <c r="J29" s="46"/>
      <c r="K29" s="46"/>
      <c r="L29" s="46"/>
      <c r="M29" s="45"/>
    </row>
    <row r="30" spans="1:13" s="17" customFormat="1" ht="45" customHeight="1">
      <c r="A30" s="60" t="str">
        <f t="shared" si="0"/>
        <v>85 32111</v>
      </c>
      <c r="B30" s="82" t="str">
        <f t="shared" si="1"/>
        <v>DERAMBURE Bernard</v>
      </c>
      <c r="C30" s="110">
        <f t="shared" si="1"/>
        <v>29</v>
      </c>
      <c r="D30" s="40"/>
      <c r="E30" s="42"/>
      <c r="F30" s="43"/>
      <c r="G30" s="48"/>
      <c r="H30" s="45"/>
      <c r="I30" s="28"/>
      <c r="J30" s="46"/>
      <c r="K30" s="46"/>
      <c r="L30" s="46"/>
      <c r="M30" s="45"/>
    </row>
    <row r="31" spans="1:13" s="17" customFormat="1" ht="45" customHeight="1">
      <c r="A31" s="60">
        <f t="shared" si="0"/>
      </c>
      <c r="B31" s="82">
        <f t="shared" si="1"/>
      </c>
      <c r="C31" s="60">
        <f t="shared" si="1"/>
      </c>
      <c r="D31" s="40"/>
      <c r="E31" s="42"/>
      <c r="F31" s="43"/>
      <c r="G31" s="48"/>
      <c r="H31" s="45"/>
      <c r="I31" s="28"/>
      <c r="J31" s="46"/>
      <c r="K31" s="46"/>
      <c r="L31" s="46"/>
      <c r="M31" s="45"/>
    </row>
    <row r="32" spans="1:13" s="17" customFormat="1" ht="45" customHeight="1">
      <c r="A32" s="60">
        <f t="shared" si="0"/>
      </c>
      <c r="B32" s="60">
        <f t="shared" si="1"/>
      </c>
      <c r="C32" s="60">
        <f t="shared" si="1"/>
      </c>
      <c r="D32" s="40"/>
      <c r="E32" s="42"/>
      <c r="F32" s="43"/>
      <c r="G32" s="48"/>
      <c r="H32" s="45">
        <f>IF(ISBLANK(E32),"",SUM(E32:G32))</f>
      </c>
      <c r="I32" s="28"/>
      <c r="J32" s="46"/>
      <c r="K32" s="46"/>
      <c r="L32" s="46"/>
      <c r="M32" s="45">
        <f>IF(ISBLANK(J32),"",SUM(J32:L32))</f>
      </c>
    </row>
    <row r="33" spans="1:13" s="17" customFormat="1" ht="45" customHeight="1">
      <c r="A33" s="36"/>
      <c r="B33" s="36"/>
      <c r="C33" s="36"/>
      <c r="D33" s="68" t="s">
        <v>174</v>
      </c>
      <c r="E33" s="27"/>
      <c r="F33" s="27"/>
      <c r="G33" s="27"/>
      <c r="H33" s="45"/>
      <c r="I33" s="28"/>
      <c r="J33" s="46"/>
      <c r="K33" s="46"/>
      <c r="L33" s="46"/>
      <c r="M33" s="45"/>
    </row>
    <row r="34" spans="1:13" s="17" customFormat="1" ht="45" customHeight="1">
      <c r="A34" s="36"/>
      <c r="B34" s="36"/>
      <c r="C34" s="36"/>
      <c r="D34" s="68" t="s">
        <v>211</v>
      </c>
      <c r="E34" s="27"/>
      <c r="F34" s="27"/>
      <c r="G34" s="27"/>
      <c r="H34" s="78"/>
      <c r="I34" s="28"/>
      <c r="J34" s="79"/>
      <c r="K34" s="79"/>
      <c r="L34" s="80"/>
      <c r="M34" s="78"/>
    </row>
    <row r="35" spans="1:13" s="17" customFormat="1" ht="45" customHeight="1">
      <c r="A35" s="36"/>
      <c r="B35" s="36"/>
      <c r="C35" s="36"/>
      <c r="D35" s="68" t="s">
        <v>212</v>
      </c>
      <c r="E35" s="27"/>
      <c r="F35" s="27"/>
      <c r="G35" s="27"/>
      <c r="H35" s="45"/>
      <c r="I35" s="28"/>
      <c r="J35" s="46"/>
      <c r="K35" s="46"/>
      <c r="L35" s="46"/>
      <c r="M35" s="45"/>
    </row>
    <row r="36" spans="5:13" s="29" customFormat="1" ht="45" customHeight="1">
      <c r="E36" s="41" t="s">
        <v>175</v>
      </c>
      <c r="F36" s="44">
        <f>IF(ISBLANK(F28),"",E28+F28)</f>
      </c>
      <c r="G36" s="187">
        <f>IF(ISBLANK(G28),"",G28+#REF!)</f>
      </c>
      <c r="H36" s="188"/>
      <c r="I36" s="41" t="s">
        <v>175</v>
      </c>
      <c r="J36" s="44">
        <f>IF(ISBLANK(J28),"",J28+G36)</f>
      </c>
      <c r="K36" s="44">
        <f>IF(ISBLANK(K28),"",K28+J36)</f>
      </c>
      <c r="L36" s="187">
        <f>IF(ISBLANK(L28),"",L28+#REF!)</f>
      </c>
      <c r="M36" s="188" t="e">
        <f>IF(ISBLANK(M28),"",M28+L36)</f>
        <v>#VALUE!</v>
      </c>
    </row>
  </sheetData>
  <sheetProtection/>
  <mergeCells count="6">
    <mergeCell ref="G36:H36"/>
    <mergeCell ref="L36:M36"/>
    <mergeCell ref="E7:M7"/>
    <mergeCell ref="G18:H18"/>
    <mergeCell ref="L18:M18"/>
    <mergeCell ref="E25:M25"/>
  </mergeCells>
  <conditionalFormatting sqref="L18:M18 L36:M36">
    <cfRule type="cellIs" priority="1" dxfId="0" operator="between" stopIfTrue="1">
      <formula>1600</formula>
      <formula>2400</formula>
    </cfRule>
  </conditionalFormatting>
  <conditionalFormatting sqref="J10:L17 E10:G17 J28:L35 E28:G35">
    <cfRule type="cellIs" priority="2" dxfId="0" operator="between" stopIfTrue="1">
      <formula>200</formula>
      <formula>300</formula>
    </cfRule>
  </conditionalFormatting>
  <conditionalFormatting sqref="G18:H18 G36:H36">
    <cfRule type="cellIs" priority="3" dxfId="0" operator="between" stopIfTrue="1">
      <formula>800</formula>
      <formula>1200</formula>
    </cfRule>
  </conditionalFormatting>
  <conditionalFormatting sqref="J18 J36">
    <cfRule type="cellIs" priority="4" dxfId="0" operator="between" stopIfTrue="1">
      <formula>1000</formula>
      <formula>1500</formula>
    </cfRule>
  </conditionalFormatting>
  <conditionalFormatting sqref="K18 K36">
    <cfRule type="cellIs" priority="5" dxfId="0" operator="between" stopIfTrue="1">
      <formula>1200</formula>
      <formula>1800</formula>
    </cfRule>
  </conditionalFormatting>
  <conditionalFormatting sqref="F18 F36">
    <cfRule type="cellIs" priority="6" dxfId="0" operator="between" stopIfTrue="1">
      <formula>400</formula>
      <formula>600</formula>
    </cfRule>
  </conditionalFormatting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70" r:id="rId2"/>
  <rowBreaks count="1" manualBreakCount="1">
    <brk id="1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0"/>
  <dimension ref="A2:H26"/>
  <sheetViews>
    <sheetView zoomScalePageLayoutView="0" workbookViewId="0" topLeftCell="A1">
      <selection activeCell="F32" sqref="F32"/>
    </sheetView>
  </sheetViews>
  <sheetFormatPr defaultColWidth="11.421875" defaultRowHeight="12.75"/>
  <cols>
    <col min="1" max="1" width="8.57421875" style="0" bestFit="1" customWidth="1"/>
    <col min="2" max="2" width="19.140625" style="0" bestFit="1" customWidth="1"/>
  </cols>
  <sheetData>
    <row r="2" spans="1:8" ht="12.75">
      <c r="A2" s="62">
        <v>1</v>
      </c>
      <c r="B2" s="62">
        <v>2</v>
      </c>
      <c r="C2" s="62">
        <v>3</v>
      </c>
      <c r="D2" s="62">
        <v>4</v>
      </c>
      <c r="E2" s="62">
        <v>5</v>
      </c>
      <c r="F2" s="62">
        <v>6</v>
      </c>
      <c r="G2" s="62">
        <v>7</v>
      </c>
      <c r="H2" s="62">
        <v>8</v>
      </c>
    </row>
    <row r="3" spans="1:8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</row>
    <row r="4" spans="1:8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</row>
    <row r="5" spans="1:8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</row>
    <row r="13" spans="1:8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  <row r="22" spans="1:8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</row>
    <row r="23" spans="1:8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</row>
    <row r="24" spans="1:8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</row>
    <row r="25" spans="1:8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</row>
    <row r="26" spans="1:8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maumont</dc:creator>
  <cp:keywords/>
  <dc:description/>
  <cp:lastModifiedBy>Nono</cp:lastModifiedBy>
  <cp:lastPrinted>2018-04-13T21:03:15Z</cp:lastPrinted>
  <dcterms:created xsi:type="dcterms:W3CDTF">2009-03-27T11:26:33Z</dcterms:created>
  <dcterms:modified xsi:type="dcterms:W3CDTF">2018-04-26T20:35:40Z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1770064831</vt:i4>
  </property>
  <property fmtid="{D5CDD505-2E9C-101B-9397-08002B2CF9AE}" pid="3" name="_EmailSubject">
    <vt:lpwstr>NORMANDIE SUD: Challenge Fédéral</vt:lpwstr>
  </property>
  <property fmtid="{D5CDD505-2E9C-101B-9397-08002B2CF9AE}" pid="4" name="_AuthorEmail">
    <vt:lpwstr>bernard-levesque@orange.fr</vt:lpwstr>
  </property>
  <property fmtid="{D5CDD505-2E9C-101B-9397-08002B2CF9AE}" pid="5" name="_AuthorEmailDisplayName">
    <vt:lpwstr>Bernard Levesque</vt:lpwstr>
  </property>
  <property fmtid="{D5CDD505-2E9C-101B-9397-08002B2CF9AE}" pid="6" name="_PreviousAdHocReviewCycleID">
    <vt:i4>1770064831</vt:i4>
  </property>
  <property fmtid="{D5CDD505-2E9C-101B-9397-08002B2CF9AE}" pid="7" name="_ReviewingToolsShownOnce">
    <vt:lpwstr/>
  </property>
</Properties>
</file>